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X:\Health\ResearchProjects\JBilzon\RC-FH1136 - IAA Amputee Prosthetics Project\RESULTS\VALIDITY SECTIONS\"/>
    </mc:Choice>
  </mc:AlternateContent>
  <bookViews>
    <workbookView xWindow="-105" yWindow="0" windowWidth="25695" windowHeight="15015" activeTab="1"/>
  </bookViews>
  <sheets>
    <sheet name=" 10 models" sheetId="3" r:id="rId1"/>
    <sheet name=" 10 contours" sheetId="7" r:id="rId2"/>
    <sheet name="Sheet2" sheetId="2" r:id="rId3"/>
  </sheet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68" i="7" l="1"/>
  <c r="F68" i="7"/>
  <c r="J68" i="7"/>
  <c r="O68" i="7"/>
  <c r="E49" i="7" l="1"/>
  <c r="J49" i="7" s="1"/>
  <c r="F49" i="7"/>
  <c r="O49" i="7"/>
  <c r="E62" i="7"/>
  <c r="J62" i="7" s="1"/>
  <c r="F62" i="7"/>
  <c r="O62" i="7"/>
  <c r="E63" i="7"/>
  <c r="J63" i="7" s="1"/>
  <c r="F63" i="7"/>
  <c r="O63" i="7"/>
  <c r="E64" i="7"/>
  <c r="J64" i="7" s="1"/>
  <c r="F64" i="7"/>
  <c r="O64" i="7"/>
  <c r="E60" i="7"/>
  <c r="J60" i="7" s="1"/>
  <c r="F60" i="7"/>
  <c r="O60" i="7"/>
  <c r="E58" i="7"/>
  <c r="J58" i="7" s="1"/>
  <c r="F58" i="7"/>
  <c r="O58" i="7"/>
  <c r="E41" i="3"/>
  <c r="J41" i="3" s="1"/>
  <c r="F41" i="3"/>
  <c r="O41" i="3"/>
  <c r="E42" i="3"/>
  <c r="J42" i="3" s="1"/>
  <c r="F42" i="3"/>
  <c r="O42" i="3"/>
  <c r="E49" i="3"/>
  <c r="J49" i="3" s="1"/>
  <c r="F49" i="3"/>
  <c r="O49" i="3"/>
  <c r="E73" i="7"/>
  <c r="J73" i="7" s="1"/>
  <c r="F73" i="7"/>
  <c r="O73" i="7"/>
  <c r="E74" i="7"/>
  <c r="J74" i="7" s="1"/>
  <c r="F74" i="7"/>
  <c r="O74" i="7"/>
  <c r="E75" i="7"/>
  <c r="J75" i="7" s="1"/>
  <c r="F75" i="7"/>
  <c r="O75" i="7"/>
  <c r="E76" i="7"/>
  <c r="J76" i="7" s="1"/>
  <c r="F76" i="7"/>
  <c r="O76" i="7"/>
  <c r="O68" i="3"/>
  <c r="O69" i="3"/>
  <c r="O70" i="3"/>
  <c r="O71" i="3"/>
  <c r="O72" i="3"/>
  <c r="E67" i="3"/>
  <c r="F67" i="3"/>
  <c r="E68" i="3"/>
  <c r="J68" i="3" s="1"/>
  <c r="F68" i="3"/>
  <c r="E69" i="3"/>
  <c r="J69" i="3" s="1"/>
  <c r="F69" i="3"/>
  <c r="E70" i="3"/>
  <c r="J70" i="3" s="1"/>
  <c r="F70" i="3"/>
  <c r="E71" i="3"/>
  <c r="J71" i="3" s="1"/>
  <c r="F71" i="3"/>
  <c r="E72" i="3"/>
  <c r="J72" i="3" s="1"/>
  <c r="F72" i="3"/>
  <c r="E73" i="3"/>
  <c r="J73" i="3" s="1"/>
  <c r="F73" i="3"/>
  <c r="O73" i="3"/>
  <c r="E74" i="3"/>
  <c r="J74" i="3" s="1"/>
  <c r="F74" i="3"/>
  <c r="O74" i="3"/>
  <c r="E75" i="3"/>
  <c r="J75" i="3" s="1"/>
  <c r="F75" i="3"/>
  <c r="O75" i="3"/>
  <c r="E76" i="3"/>
  <c r="J76" i="3" s="1"/>
  <c r="F76" i="3"/>
  <c r="O76" i="3"/>
  <c r="E77" i="3"/>
  <c r="J77" i="3" s="1"/>
  <c r="F77" i="3"/>
  <c r="O77" i="3"/>
  <c r="E78" i="3"/>
  <c r="J78" i="3" s="1"/>
  <c r="F78" i="3"/>
  <c r="O78" i="3"/>
  <c r="B79" i="3"/>
  <c r="J67" i="3" l="1"/>
  <c r="E9" i="7"/>
  <c r="J9" i="7" s="1"/>
  <c r="F9" i="7"/>
  <c r="O9" i="7"/>
  <c r="O77" i="7"/>
  <c r="O78" i="7"/>
  <c r="O79" i="7"/>
  <c r="O80" i="7"/>
  <c r="F72" i="7"/>
  <c r="F77" i="7"/>
  <c r="F78" i="7"/>
  <c r="F79" i="7"/>
  <c r="F80" i="7"/>
  <c r="E72" i="7"/>
  <c r="J72" i="7" s="1"/>
  <c r="E77" i="7"/>
  <c r="J77" i="7" s="1"/>
  <c r="E78" i="7"/>
  <c r="J78" i="7" s="1"/>
  <c r="E79" i="7"/>
  <c r="J79" i="7" s="1"/>
  <c r="E80" i="7"/>
  <c r="J80" i="7" s="1"/>
  <c r="O67" i="3"/>
  <c r="O59" i="3"/>
  <c r="O60" i="3"/>
  <c r="O61" i="3"/>
  <c r="O62" i="3"/>
  <c r="O63" i="3"/>
  <c r="O64" i="3"/>
  <c r="O65" i="3"/>
  <c r="F60" i="3"/>
  <c r="F61" i="3"/>
  <c r="F62" i="3"/>
  <c r="F63" i="3"/>
  <c r="F64" i="3"/>
  <c r="E54" i="3"/>
  <c r="E55" i="3"/>
  <c r="E56" i="3"/>
  <c r="E57" i="3"/>
  <c r="E58" i="3"/>
  <c r="E59" i="3"/>
  <c r="E60" i="3"/>
  <c r="J60" i="3" s="1"/>
  <c r="E61" i="3"/>
  <c r="J61" i="3" s="1"/>
  <c r="E62" i="3"/>
  <c r="J62" i="3" s="1"/>
  <c r="E63" i="3"/>
  <c r="J63" i="3" s="1"/>
  <c r="E64" i="3"/>
  <c r="J64" i="3" s="1"/>
  <c r="E65" i="3"/>
  <c r="E66" i="3"/>
  <c r="O65" i="7"/>
  <c r="O66" i="7"/>
  <c r="O67" i="7"/>
  <c r="O69" i="7"/>
  <c r="O70" i="7"/>
  <c r="O71" i="7"/>
  <c r="O72" i="7"/>
  <c r="F65" i="7"/>
  <c r="F66" i="7"/>
  <c r="F67" i="7"/>
  <c r="F69" i="7"/>
  <c r="F70" i="7"/>
  <c r="F71" i="7"/>
  <c r="E65" i="7"/>
  <c r="J65" i="7" s="1"/>
  <c r="E66" i="7"/>
  <c r="J66" i="7" s="1"/>
  <c r="E67" i="7"/>
  <c r="J67" i="7" s="1"/>
  <c r="E69" i="7"/>
  <c r="J69" i="7" s="1"/>
  <c r="E70" i="7"/>
  <c r="J70" i="7" s="1"/>
  <c r="E71" i="7"/>
  <c r="J71" i="7" s="1"/>
  <c r="E82" i="7" l="1"/>
  <c r="J82" i="7" s="1"/>
  <c r="F82" i="7"/>
  <c r="O82" i="7"/>
  <c r="E83" i="7"/>
  <c r="J83" i="7" s="1"/>
  <c r="F83" i="7"/>
  <c r="O83" i="7"/>
  <c r="E5" i="7"/>
  <c r="J5" i="7" s="1"/>
  <c r="F5" i="7"/>
  <c r="O5" i="7"/>
  <c r="E10" i="7"/>
  <c r="J10" i="7" s="1"/>
  <c r="F10" i="7"/>
  <c r="O10" i="7"/>
  <c r="E14" i="7"/>
  <c r="J14" i="7" s="1"/>
  <c r="F14" i="7"/>
  <c r="O14" i="7"/>
  <c r="E81" i="7"/>
  <c r="J81" i="7" s="1"/>
  <c r="O81" i="7" l="1"/>
  <c r="F59" i="7"/>
  <c r="F61" i="7"/>
  <c r="F81" i="7"/>
  <c r="N88" i="7"/>
  <c r="B84" i="7"/>
  <c r="O61" i="7"/>
  <c r="E61" i="7"/>
  <c r="J61" i="7" s="1"/>
  <c r="O59" i="7"/>
  <c r="E59" i="7"/>
  <c r="J59" i="7" s="1"/>
  <c r="O57" i="7"/>
  <c r="F57" i="7"/>
  <c r="E57" i="7"/>
  <c r="J57" i="7" s="1"/>
  <c r="O56" i="7"/>
  <c r="F56" i="7"/>
  <c r="E56" i="7"/>
  <c r="J56" i="7" s="1"/>
  <c r="O55" i="7"/>
  <c r="F55" i="7"/>
  <c r="E55" i="7"/>
  <c r="J55" i="7" s="1"/>
  <c r="O54" i="7"/>
  <c r="F54" i="7"/>
  <c r="E54" i="7"/>
  <c r="J54" i="7" s="1"/>
  <c r="O53" i="7"/>
  <c r="F53" i="7"/>
  <c r="E53" i="7"/>
  <c r="J53" i="7" s="1"/>
  <c r="O52" i="7"/>
  <c r="F52" i="7"/>
  <c r="E52" i="7"/>
  <c r="J52" i="7" s="1"/>
  <c r="O51" i="7"/>
  <c r="F51" i="7"/>
  <c r="E51" i="7"/>
  <c r="J51" i="7" s="1"/>
  <c r="O50" i="7"/>
  <c r="F50" i="7"/>
  <c r="E50" i="7"/>
  <c r="J50" i="7" s="1"/>
  <c r="O48" i="7"/>
  <c r="F48" i="7"/>
  <c r="E48" i="7"/>
  <c r="J48" i="7" s="1"/>
  <c r="O47" i="7"/>
  <c r="F47" i="7"/>
  <c r="E47" i="7"/>
  <c r="J47" i="7" s="1"/>
  <c r="O46" i="7"/>
  <c r="F46" i="7"/>
  <c r="E46" i="7"/>
  <c r="J46" i="7" s="1"/>
  <c r="O45" i="7"/>
  <c r="F45" i="7"/>
  <c r="E45" i="7"/>
  <c r="J45" i="7" s="1"/>
  <c r="O44" i="7"/>
  <c r="F44" i="7"/>
  <c r="E44" i="7"/>
  <c r="J44" i="7" s="1"/>
  <c r="O43" i="7"/>
  <c r="F43" i="7"/>
  <c r="E43" i="7"/>
  <c r="J43" i="7" s="1"/>
  <c r="O42" i="7"/>
  <c r="F42" i="7"/>
  <c r="E42" i="7"/>
  <c r="J42" i="7" s="1"/>
  <c r="O41" i="7"/>
  <c r="F41" i="7"/>
  <c r="E41" i="7"/>
  <c r="J41" i="7" s="1"/>
  <c r="O40" i="7"/>
  <c r="F40" i="7"/>
  <c r="E40" i="7"/>
  <c r="J40" i="7" s="1"/>
  <c r="O39" i="7"/>
  <c r="F39" i="7"/>
  <c r="E39" i="7"/>
  <c r="J39" i="7" s="1"/>
  <c r="O38" i="7"/>
  <c r="F38" i="7"/>
  <c r="E38" i="7"/>
  <c r="J38" i="7" s="1"/>
  <c r="O37" i="7"/>
  <c r="F37" i="7"/>
  <c r="E37" i="7"/>
  <c r="J37" i="7" s="1"/>
  <c r="O36" i="7"/>
  <c r="F36" i="7"/>
  <c r="E36" i="7"/>
  <c r="J36" i="7" s="1"/>
  <c r="O35" i="7"/>
  <c r="F35" i="7"/>
  <c r="E35" i="7"/>
  <c r="J35" i="7" s="1"/>
  <c r="O34" i="7"/>
  <c r="F34" i="7"/>
  <c r="E34" i="7"/>
  <c r="J34" i="7" s="1"/>
  <c r="O33" i="7"/>
  <c r="F33" i="7"/>
  <c r="E33" i="7"/>
  <c r="J33" i="7" s="1"/>
  <c r="O32" i="7"/>
  <c r="F32" i="7"/>
  <c r="E32" i="7"/>
  <c r="J32" i="7" s="1"/>
  <c r="O31" i="7"/>
  <c r="F31" i="7"/>
  <c r="E31" i="7"/>
  <c r="J31" i="7" s="1"/>
  <c r="O30" i="7"/>
  <c r="F30" i="7"/>
  <c r="E30" i="7"/>
  <c r="J30" i="7" s="1"/>
  <c r="O29" i="7"/>
  <c r="F29" i="7"/>
  <c r="E29" i="7"/>
  <c r="J29" i="7" s="1"/>
  <c r="O28" i="7"/>
  <c r="F28" i="7"/>
  <c r="E28" i="7"/>
  <c r="J28" i="7" s="1"/>
  <c r="O27" i="7"/>
  <c r="F27" i="7"/>
  <c r="E27" i="7"/>
  <c r="J27" i="7" s="1"/>
  <c r="O26" i="7"/>
  <c r="F26" i="7"/>
  <c r="E26" i="7"/>
  <c r="J26" i="7" s="1"/>
  <c r="O25" i="7"/>
  <c r="F25" i="7"/>
  <c r="E25" i="7"/>
  <c r="J25" i="7" s="1"/>
  <c r="O24" i="7"/>
  <c r="F24" i="7"/>
  <c r="E24" i="7"/>
  <c r="J24" i="7" s="1"/>
  <c r="O23" i="7"/>
  <c r="F23" i="7"/>
  <c r="E23" i="7"/>
  <c r="J23" i="7" s="1"/>
  <c r="O22" i="7"/>
  <c r="F22" i="7"/>
  <c r="E22" i="7"/>
  <c r="J22" i="7" s="1"/>
  <c r="O21" i="7"/>
  <c r="F21" i="7"/>
  <c r="E21" i="7"/>
  <c r="J21" i="7" s="1"/>
  <c r="O20" i="7"/>
  <c r="F20" i="7"/>
  <c r="E20" i="7"/>
  <c r="J20" i="7" s="1"/>
  <c r="O19" i="7"/>
  <c r="F19" i="7"/>
  <c r="E19" i="7"/>
  <c r="J19" i="7" s="1"/>
  <c r="O18" i="7"/>
  <c r="F18" i="7"/>
  <c r="E18" i="7"/>
  <c r="J18" i="7" s="1"/>
  <c r="O17" i="7"/>
  <c r="F17" i="7"/>
  <c r="E17" i="7"/>
  <c r="J17" i="7" s="1"/>
  <c r="O16" i="7"/>
  <c r="F16" i="7"/>
  <c r="E16" i="7"/>
  <c r="J16" i="7" s="1"/>
  <c r="O15" i="7"/>
  <c r="F15" i="7"/>
  <c r="E15" i="7"/>
  <c r="J15" i="7" s="1"/>
  <c r="O13" i="7"/>
  <c r="F13" i="7"/>
  <c r="E13" i="7"/>
  <c r="J13" i="7" s="1"/>
  <c r="O12" i="7"/>
  <c r="F12" i="7"/>
  <c r="E12" i="7"/>
  <c r="J12" i="7" s="1"/>
  <c r="O11" i="7"/>
  <c r="F11" i="7"/>
  <c r="E11" i="7"/>
  <c r="J11" i="7" s="1"/>
  <c r="O8" i="7"/>
  <c r="F8" i="7"/>
  <c r="E8" i="7"/>
  <c r="J8" i="7" s="1"/>
  <c r="O7" i="7"/>
  <c r="F7" i="7"/>
  <c r="E7" i="7"/>
  <c r="J7" i="7" s="1"/>
  <c r="O6" i="7"/>
  <c r="F6" i="7"/>
  <c r="E6" i="7"/>
  <c r="J6" i="7" s="1"/>
  <c r="O4" i="7"/>
  <c r="F4" i="7"/>
  <c r="E4" i="7"/>
  <c r="J4" i="7" s="1"/>
  <c r="O3" i="7"/>
  <c r="F3" i="7"/>
  <c r="E3" i="7"/>
  <c r="J3" i="7" s="1"/>
  <c r="O2" i="7"/>
  <c r="F2" i="7"/>
  <c r="E2" i="7"/>
  <c r="J2" i="7" s="1"/>
  <c r="E84" i="7" l="1"/>
  <c r="I68" i="7" s="1"/>
  <c r="E85" i="7"/>
  <c r="I49" i="7" l="1"/>
  <c r="I62" i="7"/>
  <c r="I64" i="7"/>
  <c r="I63" i="7"/>
  <c r="I58" i="7"/>
  <c r="I60" i="7"/>
  <c r="I9" i="7"/>
  <c r="I75" i="7"/>
  <c r="I74" i="7"/>
  <c r="I73" i="7"/>
  <c r="I76" i="7"/>
  <c r="I77" i="7"/>
  <c r="I78" i="7"/>
  <c r="I79" i="7"/>
  <c r="I80" i="7"/>
  <c r="I81" i="7"/>
  <c r="I72" i="7"/>
  <c r="I65" i="7"/>
  <c r="I69" i="7"/>
  <c r="I66" i="7"/>
  <c r="I70" i="7"/>
  <c r="I67" i="7"/>
  <c r="I71" i="7"/>
  <c r="I83" i="7"/>
  <c r="I82" i="7"/>
  <c r="I10" i="7"/>
  <c r="I5" i="7"/>
  <c r="I14" i="7"/>
  <c r="L88" i="7"/>
  <c r="I61" i="7"/>
  <c r="I57" i="7"/>
  <c r="I54" i="7"/>
  <c r="I50" i="7"/>
  <c r="I48" i="7"/>
  <c r="I41" i="7"/>
  <c r="I38" i="7"/>
  <c r="I34" i="7"/>
  <c r="I30" i="7"/>
  <c r="I24" i="7"/>
  <c r="I20" i="7"/>
  <c r="I16" i="7"/>
  <c r="I12" i="7"/>
  <c r="I6" i="7"/>
  <c r="I2" i="7"/>
  <c r="I51" i="7"/>
  <c r="I43" i="7"/>
  <c r="I42" i="7"/>
  <c r="I39" i="7"/>
  <c r="I35" i="7"/>
  <c r="I31" i="7"/>
  <c r="I27" i="7"/>
  <c r="I25" i="7"/>
  <c r="I21" i="7"/>
  <c r="I17" i="7"/>
  <c r="I13" i="7"/>
  <c r="G89" i="7"/>
  <c r="H68" i="7" s="1"/>
  <c r="I59" i="7"/>
  <c r="I55" i="7"/>
  <c r="I52" i="7"/>
  <c r="I46" i="7"/>
  <c r="I44" i="7"/>
  <c r="I40" i="7"/>
  <c r="I36" i="7"/>
  <c r="I32" i="7"/>
  <c r="I28" i="7"/>
  <c r="I22" i="7"/>
  <c r="I8" i="7"/>
  <c r="I4" i="7"/>
  <c r="I11" i="7"/>
  <c r="I3" i="7"/>
  <c r="I19" i="7"/>
  <c r="I56" i="7"/>
  <c r="I53" i="7"/>
  <c r="I47" i="7"/>
  <c r="I45" i="7"/>
  <c r="I37" i="7"/>
  <c r="I33" i="7"/>
  <c r="I29" i="7"/>
  <c r="I26" i="7"/>
  <c r="I23" i="7"/>
  <c r="G88" i="7"/>
  <c r="G68" i="7" s="1"/>
  <c r="I18" i="7"/>
  <c r="I15" i="7"/>
  <c r="I7" i="7"/>
  <c r="G92" i="7"/>
  <c r="G95" i="7"/>
  <c r="G99" i="7" s="1"/>
  <c r="J88" i="7"/>
  <c r="K88" i="7" s="1"/>
  <c r="G93" i="7"/>
  <c r="H49" i="7" l="1"/>
  <c r="G49" i="7"/>
  <c r="G64" i="7"/>
  <c r="G63" i="7"/>
  <c r="G62" i="7"/>
  <c r="H64" i="7"/>
  <c r="H63" i="7"/>
  <c r="H62" i="7"/>
  <c r="H60" i="7"/>
  <c r="H58" i="7"/>
  <c r="G58" i="7"/>
  <c r="G60" i="7"/>
  <c r="G9" i="7"/>
  <c r="G73" i="7"/>
  <c r="G76" i="7"/>
  <c r="G75" i="7"/>
  <c r="G74" i="7"/>
  <c r="H9" i="7"/>
  <c r="H74" i="7"/>
  <c r="H73" i="7"/>
  <c r="H76" i="7"/>
  <c r="H75" i="7"/>
  <c r="G77" i="7"/>
  <c r="G78" i="7"/>
  <c r="G79" i="7"/>
  <c r="G80" i="7"/>
  <c r="G81" i="7"/>
  <c r="H77" i="7"/>
  <c r="H78" i="7"/>
  <c r="H79" i="7"/>
  <c r="H80" i="7"/>
  <c r="H81" i="7"/>
  <c r="G67" i="7"/>
  <c r="G71" i="7"/>
  <c r="G72" i="7"/>
  <c r="G65" i="7"/>
  <c r="G69" i="7"/>
  <c r="G66" i="7"/>
  <c r="G70" i="7"/>
  <c r="H72" i="7"/>
  <c r="H69" i="7"/>
  <c r="H66" i="7"/>
  <c r="H70" i="7"/>
  <c r="H67" i="7"/>
  <c r="H71" i="7"/>
  <c r="H65" i="7"/>
  <c r="G82" i="7"/>
  <c r="G83" i="7"/>
  <c r="H83" i="7"/>
  <c r="H82" i="7"/>
  <c r="G10" i="7"/>
  <c r="G5" i="7"/>
  <c r="H10" i="7"/>
  <c r="H5" i="7"/>
  <c r="G14" i="7"/>
  <c r="H14" i="7"/>
  <c r="G61" i="7"/>
  <c r="G103" i="7"/>
  <c r="H56" i="7"/>
  <c r="H53" i="7"/>
  <c r="H47" i="7"/>
  <c r="H45" i="7"/>
  <c r="H37" i="7"/>
  <c r="H33" i="7"/>
  <c r="H29" i="7"/>
  <c r="H26" i="7"/>
  <c r="H23" i="7"/>
  <c r="H19" i="7"/>
  <c r="H15" i="7"/>
  <c r="H11" i="7"/>
  <c r="H61" i="7"/>
  <c r="H57" i="7"/>
  <c r="H54" i="7"/>
  <c r="H50" i="7"/>
  <c r="H48" i="7"/>
  <c r="H41" i="7"/>
  <c r="H38" i="7"/>
  <c r="H34" i="7"/>
  <c r="H30" i="7"/>
  <c r="H24" i="7"/>
  <c r="H20" i="7"/>
  <c r="H16" i="7"/>
  <c r="H12" i="7"/>
  <c r="H51" i="7"/>
  <c r="H43" i="7"/>
  <c r="H42" i="7"/>
  <c r="H39" i="7"/>
  <c r="H35" i="7"/>
  <c r="H31" i="7"/>
  <c r="H27" i="7"/>
  <c r="H25" i="7"/>
  <c r="H21" i="7"/>
  <c r="H8" i="7"/>
  <c r="H18" i="7"/>
  <c r="H13" i="7"/>
  <c r="H7" i="7"/>
  <c r="H17" i="7"/>
  <c r="H3" i="7"/>
  <c r="H59" i="7"/>
  <c r="H55" i="7"/>
  <c r="H52" i="7"/>
  <c r="H46" i="7"/>
  <c r="H44" i="7"/>
  <c r="H40" i="7"/>
  <c r="H36" i="7"/>
  <c r="H32" i="7"/>
  <c r="H28" i="7"/>
  <c r="H22" i="7"/>
  <c r="G104" i="7"/>
  <c r="H6" i="7"/>
  <c r="H2" i="7"/>
  <c r="H4" i="7"/>
  <c r="G98" i="7"/>
  <c r="G59" i="7"/>
  <c r="G55" i="7"/>
  <c r="G52" i="7"/>
  <c r="G46" i="7"/>
  <c r="G44" i="7"/>
  <c r="G40" i="7"/>
  <c r="G36" i="7"/>
  <c r="G32" i="7"/>
  <c r="G28" i="7"/>
  <c r="G22" i="7"/>
  <c r="G18" i="7"/>
  <c r="G8" i="7"/>
  <c r="G4" i="7"/>
  <c r="G11" i="7"/>
  <c r="G102" i="7"/>
  <c r="P91" i="7"/>
  <c r="G56" i="7"/>
  <c r="G53" i="7"/>
  <c r="G47" i="7"/>
  <c r="G45" i="7"/>
  <c r="G37" i="7"/>
  <c r="G33" i="7"/>
  <c r="G29" i="7"/>
  <c r="G26" i="7"/>
  <c r="G23" i="7"/>
  <c r="G19" i="7"/>
  <c r="G15" i="7"/>
  <c r="G101" i="7"/>
  <c r="G57" i="7"/>
  <c r="G54" i="7"/>
  <c r="G50" i="7"/>
  <c r="G48" i="7"/>
  <c r="G41" i="7"/>
  <c r="G38" i="7"/>
  <c r="G34" i="7"/>
  <c r="G30" i="7"/>
  <c r="G24" i="7"/>
  <c r="G6" i="7"/>
  <c r="G2" i="7"/>
  <c r="G51" i="7"/>
  <c r="G43" i="7"/>
  <c r="G42" i="7"/>
  <c r="G39" i="7"/>
  <c r="G35" i="7"/>
  <c r="G31" i="7"/>
  <c r="G27" i="7"/>
  <c r="G25" i="7"/>
  <c r="G21" i="7"/>
  <c r="G17" i="7"/>
  <c r="G13" i="7"/>
  <c r="G7" i="7"/>
  <c r="G3" i="7"/>
  <c r="G20" i="7"/>
  <c r="G16" i="7"/>
  <c r="G12" i="7"/>
  <c r="G97" i="7"/>
  <c r="O56" i="3"/>
  <c r="O57" i="3"/>
  <c r="O58" i="3"/>
  <c r="O66" i="3"/>
  <c r="F58" i="3"/>
  <c r="F59" i="3"/>
  <c r="F65" i="3"/>
  <c r="J57" i="3"/>
  <c r="J58" i="3"/>
  <c r="J59" i="3"/>
  <c r="J65" i="3"/>
  <c r="E2" i="3" l="1"/>
  <c r="O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3" i="3"/>
  <c r="O44" i="3"/>
  <c r="O45" i="3"/>
  <c r="O46" i="3"/>
  <c r="O47" i="3"/>
  <c r="O48" i="3"/>
  <c r="O50" i="3"/>
  <c r="O51" i="3"/>
  <c r="O52" i="3"/>
  <c r="O53" i="3"/>
  <c r="O54" i="3"/>
  <c r="O55" i="3"/>
  <c r="F50" i="3"/>
  <c r="F51" i="3"/>
  <c r="F52" i="3"/>
  <c r="F53" i="3"/>
  <c r="F54" i="3"/>
  <c r="F55" i="3"/>
  <c r="F56" i="3"/>
  <c r="F57" i="3"/>
  <c r="F66" i="3"/>
  <c r="F48" i="3"/>
  <c r="E44" i="3"/>
  <c r="E45" i="3"/>
  <c r="E46" i="3"/>
  <c r="E47" i="3"/>
  <c r="E48" i="3"/>
  <c r="J48" i="3" s="1"/>
  <c r="E50" i="3"/>
  <c r="J50" i="3" s="1"/>
  <c r="E51" i="3"/>
  <c r="J51" i="3" s="1"/>
  <c r="E52" i="3"/>
  <c r="J52" i="3" s="1"/>
  <c r="E53" i="3"/>
  <c r="J53" i="3" s="1"/>
  <c r="J54" i="3"/>
  <c r="J55" i="3"/>
  <c r="J56" i="3"/>
  <c r="J66" i="3"/>
  <c r="O2" i="3" l="1"/>
  <c r="F2" i="3" l="1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J32" i="3" s="1"/>
  <c r="E33" i="3"/>
  <c r="J33" i="3" s="1"/>
  <c r="E34" i="3"/>
  <c r="J34" i="3" s="1"/>
  <c r="E35" i="3"/>
  <c r="J35" i="3" s="1"/>
  <c r="E36" i="3"/>
  <c r="J36" i="3" s="1"/>
  <c r="E37" i="3"/>
  <c r="J37" i="3" s="1"/>
  <c r="E38" i="3"/>
  <c r="J38" i="3" s="1"/>
  <c r="E39" i="3"/>
  <c r="E40" i="3"/>
  <c r="E43" i="3"/>
  <c r="E79" i="3" l="1"/>
  <c r="E80" i="3"/>
  <c r="I42" i="3" l="1"/>
  <c r="I41" i="3"/>
  <c r="I49" i="3"/>
  <c r="I76" i="3"/>
  <c r="I78" i="3"/>
  <c r="I67" i="3"/>
  <c r="I74" i="3"/>
  <c r="I70" i="3"/>
  <c r="I69" i="3"/>
  <c r="I68" i="3"/>
  <c r="I77" i="3"/>
  <c r="I73" i="3"/>
  <c r="I71" i="3"/>
  <c r="I72" i="3"/>
  <c r="I75" i="3"/>
  <c r="I61" i="3"/>
  <c r="I63" i="3"/>
  <c r="I60" i="3"/>
  <c r="I62" i="3"/>
  <c r="I64" i="3"/>
  <c r="G90" i="3"/>
  <c r="G93" i="3" s="1"/>
  <c r="G87" i="3"/>
  <c r="G88" i="3"/>
  <c r="I58" i="3"/>
  <c r="I65" i="3"/>
  <c r="I59" i="3"/>
  <c r="I66" i="3"/>
  <c r="I54" i="3"/>
  <c r="I51" i="3"/>
  <c r="I55" i="3"/>
  <c r="I52" i="3"/>
  <c r="I56" i="3"/>
  <c r="I53" i="3"/>
  <c r="I57" i="3"/>
  <c r="I50" i="3"/>
  <c r="I48" i="3"/>
  <c r="G84" i="3"/>
  <c r="G83" i="3"/>
  <c r="J6" i="3"/>
  <c r="J8" i="3"/>
  <c r="J12" i="3"/>
  <c r="J13" i="3"/>
  <c r="J15" i="3"/>
  <c r="J16" i="3"/>
  <c r="J17" i="3"/>
  <c r="J18" i="3"/>
  <c r="J20" i="3"/>
  <c r="J21" i="3"/>
  <c r="J22" i="3"/>
  <c r="J24" i="3"/>
  <c r="J25" i="3"/>
  <c r="J27" i="3"/>
  <c r="J28" i="3"/>
  <c r="J30" i="3"/>
  <c r="J31" i="3"/>
  <c r="J40" i="3"/>
  <c r="J43" i="3"/>
  <c r="J46" i="3"/>
  <c r="J3" i="3"/>
  <c r="J5" i="3"/>
  <c r="J7" i="3"/>
  <c r="J9" i="3"/>
  <c r="J10" i="3"/>
  <c r="J11" i="3"/>
  <c r="J14" i="3"/>
  <c r="J19" i="3"/>
  <c r="J23" i="3"/>
  <c r="J26" i="3"/>
  <c r="J29" i="3"/>
  <c r="J39" i="3"/>
  <c r="J44" i="3"/>
  <c r="J45" i="3"/>
  <c r="J47" i="3"/>
  <c r="J2" i="3"/>
  <c r="N83" i="3"/>
  <c r="F47" i="3"/>
  <c r="F46" i="3"/>
  <c r="F45" i="3"/>
  <c r="F44" i="3"/>
  <c r="F43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G42" i="3" l="1"/>
  <c r="G41" i="3"/>
  <c r="H41" i="3"/>
  <c r="H42" i="3"/>
  <c r="H49" i="3"/>
  <c r="G49" i="3"/>
  <c r="H70" i="3"/>
  <c r="H68" i="3"/>
  <c r="H67" i="3"/>
  <c r="H69" i="3"/>
  <c r="H71" i="3"/>
  <c r="G67" i="3"/>
  <c r="G69" i="3"/>
  <c r="G71" i="3"/>
  <c r="G68" i="3"/>
  <c r="G70" i="3"/>
  <c r="G73" i="3"/>
  <c r="G77" i="3"/>
  <c r="G76" i="3"/>
  <c r="G72" i="3"/>
  <c r="G75" i="3"/>
  <c r="G74" i="3"/>
  <c r="G78" i="3"/>
  <c r="H74" i="3"/>
  <c r="H78" i="3"/>
  <c r="H73" i="3"/>
  <c r="H72" i="3"/>
  <c r="H76" i="3"/>
  <c r="H75" i="3"/>
  <c r="H77" i="3"/>
  <c r="G60" i="3"/>
  <c r="G61" i="3"/>
  <c r="G62" i="3"/>
  <c r="G63" i="3"/>
  <c r="G64" i="3"/>
  <c r="H60" i="3"/>
  <c r="H61" i="3"/>
  <c r="H62" i="3"/>
  <c r="H64" i="3"/>
  <c r="H63" i="3"/>
  <c r="G92" i="3"/>
  <c r="G65" i="3"/>
  <c r="G59" i="3"/>
  <c r="G66" i="3"/>
  <c r="H59" i="3"/>
  <c r="H66" i="3"/>
  <c r="H65" i="3"/>
  <c r="H58" i="3"/>
  <c r="P86" i="3"/>
  <c r="H50" i="3"/>
  <c r="H54" i="3"/>
  <c r="H51" i="3"/>
  <c r="H52" i="3"/>
  <c r="H56" i="3"/>
  <c r="H55" i="3"/>
  <c r="H53" i="3"/>
  <c r="H57" i="3"/>
  <c r="G53" i="3"/>
  <c r="G57" i="3"/>
  <c r="G54" i="3"/>
  <c r="G58" i="3"/>
  <c r="G50" i="3"/>
  <c r="G51" i="3"/>
  <c r="G55" i="3"/>
  <c r="G48" i="3"/>
  <c r="G52" i="3"/>
  <c r="G56" i="3"/>
  <c r="H48" i="3"/>
  <c r="G2" i="3"/>
  <c r="G94" i="3"/>
  <c r="J4" i="3"/>
  <c r="L83" i="3" l="1"/>
  <c r="I2" i="3"/>
  <c r="I38" i="3"/>
  <c r="I35" i="3"/>
  <c r="I31" i="3"/>
  <c r="I17" i="3"/>
  <c r="I4" i="3"/>
  <c r="I47" i="3"/>
  <c r="I39" i="3"/>
  <c r="I37" i="3"/>
  <c r="I34" i="3"/>
  <c r="I30" i="3"/>
  <c r="I27" i="3"/>
  <c r="I24" i="3"/>
  <c r="I20" i="3"/>
  <c r="I16" i="3"/>
  <c r="I13" i="3"/>
  <c r="I10" i="3"/>
  <c r="I46" i="3"/>
  <c r="I43" i="3"/>
  <c r="I40" i="3"/>
  <c r="I28" i="3"/>
  <c r="I25" i="3"/>
  <c r="I21" i="3"/>
  <c r="I15" i="3"/>
  <c r="I8" i="3"/>
  <c r="I6" i="3"/>
  <c r="I5" i="3"/>
  <c r="I3" i="3"/>
  <c r="I44" i="3"/>
  <c r="I32" i="3"/>
  <c r="I26" i="3"/>
  <c r="I22" i="3"/>
  <c r="I18" i="3"/>
  <c r="I45" i="3"/>
  <c r="I33" i="3"/>
  <c r="I23" i="3"/>
  <c r="I11" i="3"/>
  <c r="I9" i="3"/>
  <c r="I7" i="3"/>
  <c r="I36" i="3"/>
  <c r="I29" i="3"/>
  <c r="I19" i="3"/>
  <c r="I14" i="3"/>
  <c r="I12" i="3"/>
  <c r="J83" i="3"/>
  <c r="K83" i="3" s="1"/>
  <c r="H2" i="3" l="1"/>
  <c r="G99" i="3"/>
  <c r="G98" i="3"/>
  <c r="H27" i="3"/>
  <c r="H24" i="3"/>
  <c r="H20" i="3"/>
  <c r="H43" i="3"/>
  <c r="H35" i="3"/>
  <c r="H31" i="3"/>
  <c r="H25" i="3"/>
  <c r="H21" i="3"/>
  <c r="H17" i="3"/>
  <c r="H45" i="3"/>
  <c r="H36" i="3"/>
  <c r="H33" i="3"/>
  <c r="H29" i="3"/>
  <c r="H23" i="3"/>
  <c r="H19" i="3"/>
  <c r="H14" i="3"/>
  <c r="H12" i="3"/>
  <c r="H37" i="3"/>
  <c r="H34" i="3"/>
  <c r="H30" i="3"/>
  <c r="H16" i="3"/>
  <c r="H13" i="3"/>
  <c r="H10" i="3"/>
  <c r="H46" i="3"/>
  <c r="H40" i="3"/>
  <c r="H38" i="3"/>
  <c r="H28" i="3"/>
  <c r="H47" i="3"/>
  <c r="H5" i="3"/>
  <c r="H6" i="3"/>
  <c r="H4" i="3"/>
  <c r="H11" i="3"/>
  <c r="H9" i="3"/>
  <c r="H7" i="3"/>
  <c r="H44" i="3"/>
  <c r="H39" i="3"/>
  <c r="H32" i="3"/>
  <c r="H26" i="3"/>
  <c r="H22" i="3"/>
  <c r="H18" i="3"/>
  <c r="H3" i="3"/>
  <c r="H15" i="3"/>
  <c r="H8" i="3"/>
  <c r="G47" i="3"/>
  <c r="G46" i="3"/>
  <c r="G45" i="3"/>
  <c r="G44" i="3"/>
  <c r="G43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97" i="3"/>
  <c r="G6" i="3"/>
  <c r="G4" i="3"/>
  <c r="G5" i="3"/>
  <c r="G96" i="3"/>
  <c r="G3" i="3"/>
</calcChain>
</file>

<file path=xl/sharedStrings.xml><?xml version="1.0" encoding="utf-8"?>
<sst xmlns="http://schemas.openxmlformats.org/spreadsheetml/2006/main" count="56" uniqueCount="26">
  <si>
    <t>d</t>
  </si>
  <si>
    <t>sd</t>
  </si>
  <si>
    <t>d-1.96sd</t>
  </si>
  <si>
    <t>d+1.96sd</t>
  </si>
  <si>
    <t>Limits of Agreements</t>
  </si>
  <si>
    <t>J1-S1</t>
  </si>
  <si>
    <t>AVERAGE (J&amp;S)</t>
  </si>
  <si>
    <t>Precision of the limits of Agreements</t>
  </si>
  <si>
    <t>variance of d</t>
  </si>
  <si>
    <t>variance of sd</t>
  </si>
  <si>
    <t>var(d+-1.96sd)</t>
  </si>
  <si>
    <t>1.71^2((sd)^2/n</t>
  </si>
  <si>
    <t>standard error of  d</t>
  </si>
  <si>
    <t>standard error of   limit of Agreements</t>
  </si>
  <si>
    <t>SE:</t>
  </si>
  <si>
    <t>confidence interval for bias</t>
  </si>
  <si>
    <t>confidence interval for the lower limit of agreement</t>
  </si>
  <si>
    <t>*</t>
  </si>
  <si>
    <t>#</t>
  </si>
  <si>
    <t>confidence interval for the upper limit of agreement</t>
  </si>
  <si>
    <t>MEAN</t>
  </si>
  <si>
    <t>n=99, t=1.984</t>
  </si>
  <si>
    <t>ROMER</t>
  </si>
  <si>
    <t>ARTEC</t>
  </si>
  <si>
    <t>CV</t>
  </si>
  <si>
    <t>?????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</si>
</sst>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0" fillId="0" borderId="0" xfId="0" applyFill="1" applyBorder="1"/>
    <xf numFmtId="0" fontId="0" fillId="0" borderId="2" xfId="0" applyBorder="1"/>
    <xf numFmtId="0" fontId="0" fillId="0" borderId="4" xfId="0" applyBorder="1"/>
    <xf numFmtId="0" fontId="0" fillId="0" borderId="0" xfId="0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0" fillId="0" borderId="5" xfId="0" applyBorder="1"/>
    <xf numFmtId="0" fontId="0" fillId="0" borderId="0" xfId="0" applyBorder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0" fillId="0" borderId="5" xfId="0" applyFill="1" applyBorder="1"/>
    <xf numFmtId="2" fontId="1" fillId="0" borderId="0" xfId="0" applyNumberFormat="1" applyFont="1"/>
    <xf numFmtId="0" fontId="0" fillId="0" borderId="0" xfId="0" applyAlignment="1">
      <alignment horizontal="right"/>
    </xf>
    <xf numFmtId="0" fontId="4" fillId="0" borderId="0" xfId="0" applyFont="1" applyFill="1" applyBorder="1"/>
    <xf numFmtId="0" fontId="0" fillId="0" borderId="6" xfId="0" applyBorder="1"/>
    <xf numFmtId="0" fontId="1" fillId="0" borderId="0" xfId="0" applyFont="1" applyFill="1" applyAlignment="1">
      <alignment horizontal="center"/>
    </xf>
    <xf numFmtId="0" fontId="1" fillId="0" borderId="6" xfId="0" applyFont="1" applyBorder="1"/>
    <xf numFmtId="0" fontId="1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 10 models'!$D$2:$D$78</c:f>
              <c:numCache>
                <c:formatCode>General</c:formatCode>
                <c:ptCount val="77"/>
                <c:pt idx="0">
                  <c:v>7464.6435549999997</c:v>
                </c:pt>
                <c:pt idx="1">
                  <c:v>7485.1083980000003</c:v>
                </c:pt>
                <c:pt idx="2">
                  <c:v>7476.5419920000004</c:v>
                </c:pt>
                <c:pt idx="3">
                  <c:v>7527.6665039999998</c:v>
                </c:pt>
                <c:pt idx="4">
                  <c:v>7520.6953130000002</c:v>
                </c:pt>
                <c:pt idx="5">
                  <c:v>7483.3920900000003</c:v>
                </c:pt>
                <c:pt idx="6">
                  <c:v>7498.3808589999999</c:v>
                </c:pt>
                <c:pt idx="7">
                  <c:v>7479.2592770000001</c:v>
                </c:pt>
                <c:pt idx="8">
                  <c:v>6360.6235349999997</c:v>
                </c:pt>
                <c:pt idx="9">
                  <c:v>6455.9682620000003</c:v>
                </c:pt>
                <c:pt idx="10">
                  <c:v>6353.8168949999999</c:v>
                </c:pt>
                <c:pt idx="11">
                  <c:v>6408.2246089999999</c:v>
                </c:pt>
                <c:pt idx="12">
                  <c:v>6485.890625</c:v>
                </c:pt>
                <c:pt idx="13">
                  <c:v>5319.8134769999997</c:v>
                </c:pt>
                <c:pt idx="14">
                  <c:v>5330.3725590000004</c:v>
                </c:pt>
                <c:pt idx="15">
                  <c:v>5314.2338870000003</c:v>
                </c:pt>
                <c:pt idx="16">
                  <c:v>5289.8442379999997</c:v>
                </c:pt>
                <c:pt idx="17">
                  <c:v>5336.9228519999997</c:v>
                </c:pt>
                <c:pt idx="18">
                  <c:v>5340.2441410000001</c:v>
                </c:pt>
                <c:pt idx="19">
                  <c:v>8842.6318360000005</c:v>
                </c:pt>
                <c:pt idx="20">
                  <c:v>8879.8242190000001</c:v>
                </c:pt>
                <c:pt idx="21">
                  <c:v>8841.4042969999991</c:v>
                </c:pt>
                <c:pt idx="22">
                  <c:v>8824.5136719999991</c:v>
                </c:pt>
                <c:pt idx="23">
                  <c:v>8827.0195309999999</c:v>
                </c:pt>
                <c:pt idx="24">
                  <c:v>8820.2128909999992</c:v>
                </c:pt>
                <c:pt idx="25">
                  <c:v>8807.8642579999996</c:v>
                </c:pt>
                <c:pt idx="26">
                  <c:v>8827.9091800000006</c:v>
                </c:pt>
                <c:pt idx="27">
                  <c:v>7864.064453</c:v>
                </c:pt>
                <c:pt idx="28">
                  <c:v>7857.1171880000002</c:v>
                </c:pt>
                <c:pt idx="29">
                  <c:v>7862.1591799999997</c:v>
                </c:pt>
                <c:pt idx="30">
                  <c:v>7847.6909180000002</c:v>
                </c:pt>
                <c:pt idx="31">
                  <c:v>7837.6513670000004</c:v>
                </c:pt>
                <c:pt idx="32">
                  <c:v>7868.3164059999999</c:v>
                </c:pt>
                <c:pt idx="33">
                  <c:v>7863.8403319999998</c:v>
                </c:pt>
                <c:pt idx="34">
                  <c:v>7592.9526370000003</c:v>
                </c:pt>
                <c:pt idx="35">
                  <c:v>7626.470703</c:v>
                </c:pt>
                <c:pt idx="36">
                  <c:v>7568.0180659999996</c:v>
                </c:pt>
                <c:pt idx="37">
                  <c:v>7570.6430659999996</c:v>
                </c:pt>
                <c:pt idx="38">
                  <c:v>7624.4365230000003</c:v>
                </c:pt>
                <c:pt idx="39">
                  <c:v>7442.3872069999998</c:v>
                </c:pt>
                <c:pt idx="40">
                  <c:v>7442.623047</c:v>
                </c:pt>
                <c:pt idx="41">
                  <c:v>7474.2885740000002</c:v>
                </c:pt>
                <c:pt idx="42">
                  <c:v>7520.1083980000003</c:v>
                </c:pt>
                <c:pt idx="43">
                  <c:v>7490.3271480000003</c:v>
                </c:pt>
                <c:pt idx="44">
                  <c:v>7492.8217770000001</c:v>
                </c:pt>
                <c:pt idx="45">
                  <c:v>7479.9858400000003</c:v>
                </c:pt>
                <c:pt idx="46">
                  <c:v>7485.4755859999996</c:v>
                </c:pt>
                <c:pt idx="47">
                  <c:v>7535.8071289999998</c:v>
                </c:pt>
                <c:pt idx="48">
                  <c:v>7509.9584960000002</c:v>
                </c:pt>
                <c:pt idx="49">
                  <c:v>7514.2875979999999</c:v>
                </c:pt>
                <c:pt idx="50">
                  <c:v>6026.2915039999998</c:v>
                </c:pt>
                <c:pt idx="51">
                  <c:v>6022.1601559999999</c:v>
                </c:pt>
                <c:pt idx="52">
                  <c:v>6037.7543949999999</c:v>
                </c:pt>
                <c:pt idx="53">
                  <c:v>6039.8535160000001</c:v>
                </c:pt>
                <c:pt idx="54">
                  <c:v>6044.0053710000002</c:v>
                </c:pt>
                <c:pt idx="55">
                  <c:v>6052.951172</c:v>
                </c:pt>
                <c:pt idx="56">
                  <c:v>6064.8359380000002</c:v>
                </c:pt>
                <c:pt idx="57">
                  <c:v>6056.3725590000004</c:v>
                </c:pt>
                <c:pt idx="58">
                  <c:v>6049.9101559999999</c:v>
                </c:pt>
                <c:pt idx="59">
                  <c:v>5273.3476559999999</c:v>
                </c:pt>
                <c:pt idx="60">
                  <c:v>5300.8994140000004</c:v>
                </c:pt>
                <c:pt idx="61">
                  <c:v>5301.5297849999997</c:v>
                </c:pt>
                <c:pt idx="62">
                  <c:v>5266.2734380000002</c:v>
                </c:pt>
                <c:pt idx="63">
                  <c:v>5284.7197269999997</c:v>
                </c:pt>
                <c:pt idx="64">
                  <c:v>5283.8051759999998</c:v>
                </c:pt>
                <c:pt idx="65">
                  <c:v>5279.0874020000001</c:v>
                </c:pt>
                <c:pt idx="66">
                  <c:v>5268.3891599999997</c:v>
                </c:pt>
                <c:pt idx="67">
                  <c:v>5275.9643550000001</c:v>
                </c:pt>
                <c:pt idx="68">
                  <c:v>4292.2978519999997</c:v>
                </c:pt>
                <c:pt idx="69">
                  <c:v>4313.7119140000004</c:v>
                </c:pt>
                <c:pt idx="70">
                  <c:v>4316.7929690000001</c:v>
                </c:pt>
                <c:pt idx="71">
                  <c:v>4237.5473629999997</c:v>
                </c:pt>
                <c:pt idx="72">
                  <c:v>4253.7685549999997</c:v>
                </c:pt>
                <c:pt idx="73">
                  <c:v>4256.8974609999996</c:v>
                </c:pt>
                <c:pt idx="74">
                  <c:v>4332.1801759999998</c:v>
                </c:pt>
                <c:pt idx="75">
                  <c:v>4341.7944340000004</c:v>
                </c:pt>
                <c:pt idx="76">
                  <c:v>4312.3920900000003</c:v>
                </c:pt>
              </c:numCache>
            </c:numRef>
          </c:xVal>
          <c:yVal>
            <c:numRef>
              <c:f>' 10 models'!$C$2:$C$78</c:f>
              <c:numCache>
                <c:formatCode>General</c:formatCode>
                <c:ptCount val="77"/>
                <c:pt idx="0">
                  <c:v>7342.7597660000001</c:v>
                </c:pt>
                <c:pt idx="1">
                  <c:v>7332.7143550000001</c:v>
                </c:pt>
                <c:pt idx="2">
                  <c:v>7341.4648440000001</c:v>
                </c:pt>
                <c:pt idx="3">
                  <c:v>7340.1215819999998</c:v>
                </c:pt>
                <c:pt idx="4">
                  <c:v>7355.7548829999996</c:v>
                </c:pt>
                <c:pt idx="5">
                  <c:v>7353.7783200000003</c:v>
                </c:pt>
                <c:pt idx="6">
                  <c:v>7355.5278319999998</c:v>
                </c:pt>
                <c:pt idx="7">
                  <c:v>7350.4765630000002</c:v>
                </c:pt>
                <c:pt idx="8">
                  <c:v>6253.2934569999998</c:v>
                </c:pt>
                <c:pt idx="9">
                  <c:v>6288.8940430000002</c:v>
                </c:pt>
                <c:pt idx="10">
                  <c:v>6293.0278319999998</c:v>
                </c:pt>
                <c:pt idx="11">
                  <c:v>6291.5258789999998</c:v>
                </c:pt>
                <c:pt idx="12">
                  <c:v>6297.1850590000004</c:v>
                </c:pt>
                <c:pt idx="13">
                  <c:v>5243.0073240000002</c:v>
                </c:pt>
                <c:pt idx="14">
                  <c:v>5250.0913090000004</c:v>
                </c:pt>
                <c:pt idx="15">
                  <c:v>5237.701172</c:v>
                </c:pt>
                <c:pt idx="16">
                  <c:v>5239.7104490000002</c:v>
                </c:pt>
                <c:pt idx="17">
                  <c:v>5256.5073240000002</c:v>
                </c:pt>
                <c:pt idx="18">
                  <c:v>5259.4916990000002</c:v>
                </c:pt>
                <c:pt idx="19">
                  <c:v>8703.4863280000009</c:v>
                </c:pt>
                <c:pt idx="20">
                  <c:v>8712.265625</c:v>
                </c:pt>
                <c:pt idx="21">
                  <c:v>8705.8173829999996</c:v>
                </c:pt>
                <c:pt idx="22">
                  <c:v>8706.3378909999992</c:v>
                </c:pt>
                <c:pt idx="23">
                  <c:v>8710.7988280000009</c:v>
                </c:pt>
                <c:pt idx="24">
                  <c:v>8682.7089840000008</c:v>
                </c:pt>
                <c:pt idx="25">
                  <c:v>8692.9335940000001</c:v>
                </c:pt>
                <c:pt idx="26">
                  <c:v>8682.6669920000004</c:v>
                </c:pt>
                <c:pt idx="27">
                  <c:v>7746.6992190000001</c:v>
                </c:pt>
                <c:pt idx="28">
                  <c:v>7744.1782229999999</c:v>
                </c:pt>
                <c:pt idx="29">
                  <c:v>7738.1108400000003</c:v>
                </c:pt>
                <c:pt idx="30">
                  <c:v>7756.7426759999998</c:v>
                </c:pt>
                <c:pt idx="31">
                  <c:v>7750.4072269999997</c:v>
                </c:pt>
                <c:pt idx="32">
                  <c:v>7751.3964839999999</c:v>
                </c:pt>
                <c:pt idx="33">
                  <c:v>7738.1791990000002</c:v>
                </c:pt>
                <c:pt idx="34">
                  <c:v>7447.5278319999998</c:v>
                </c:pt>
                <c:pt idx="35">
                  <c:v>7443.3173829999996</c:v>
                </c:pt>
                <c:pt idx="36">
                  <c:v>7457.375</c:v>
                </c:pt>
                <c:pt idx="37">
                  <c:v>7440.0981449999999</c:v>
                </c:pt>
                <c:pt idx="38">
                  <c:v>7429.0117190000001</c:v>
                </c:pt>
                <c:pt idx="39">
                  <c:v>7591.0043949999999</c:v>
                </c:pt>
                <c:pt idx="40">
                  <c:v>7580.6308589999999</c:v>
                </c:pt>
                <c:pt idx="41">
                  <c:v>7326.1508789999998</c:v>
                </c:pt>
                <c:pt idx="42">
                  <c:v>7348.0141599999997</c:v>
                </c:pt>
                <c:pt idx="43">
                  <c:v>7350.3266599999997</c:v>
                </c:pt>
                <c:pt idx="44">
                  <c:v>7325.1328130000002</c:v>
                </c:pt>
                <c:pt idx="45">
                  <c:v>7323.7543949999999</c:v>
                </c:pt>
                <c:pt idx="46">
                  <c:v>7349.1987300000001</c:v>
                </c:pt>
                <c:pt idx="47">
                  <c:v>7315.015625</c:v>
                </c:pt>
                <c:pt idx="48">
                  <c:v>7325.0185549999997</c:v>
                </c:pt>
                <c:pt idx="49">
                  <c:v>7319.8715819999998</c:v>
                </c:pt>
                <c:pt idx="50">
                  <c:v>5923.5078130000002</c:v>
                </c:pt>
                <c:pt idx="51">
                  <c:v>5929.9384769999997</c:v>
                </c:pt>
                <c:pt idx="52">
                  <c:v>5927.5961909999996</c:v>
                </c:pt>
                <c:pt idx="53">
                  <c:v>5933.03125</c:v>
                </c:pt>
                <c:pt idx="54">
                  <c:v>5928.044922</c:v>
                </c:pt>
                <c:pt idx="55">
                  <c:v>5907.1367190000001</c:v>
                </c:pt>
                <c:pt idx="56">
                  <c:v>5914.1040039999998</c:v>
                </c:pt>
                <c:pt idx="57">
                  <c:v>5917.0532229999999</c:v>
                </c:pt>
                <c:pt idx="58">
                  <c:v>5914.7202150000003</c:v>
                </c:pt>
                <c:pt idx="59">
                  <c:v>5149.1298829999996</c:v>
                </c:pt>
                <c:pt idx="60">
                  <c:v>5140.8666990000002</c:v>
                </c:pt>
                <c:pt idx="61">
                  <c:v>5138.404297</c:v>
                </c:pt>
                <c:pt idx="62">
                  <c:v>5151.4072269999997</c:v>
                </c:pt>
                <c:pt idx="63">
                  <c:v>5125.8168949999999</c:v>
                </c:pt>
                <c:pt idx="64">
                  <c:v>5142.2465819999998</c:v>
                </c:pt>
                <c:pt idx="65">
                  <c:v>5129.4633789999998</c:v>
                </c:pt>
                <c:pt idx="66">
                  <c:v>5118.283203</c:v>
                </c:pt>
                <c:pt idx="67">
                  <c:v>5117.0434569999998</c:v>
                </c:pt>
                <c:pt idx="68">
                  <c:v>4228.4311520000001</c:v>
                </c:pt>
                <c:pt idx="69">
                  <c:v>4232.9770509999998</c:v>
                </c:pt>
                <c:pt idx="70">
                  <c:v>4206.6362300000001</c:v>
                </c:pt>
                <c:pt idx="71">
                  <c:v>4212.2163090000004</c:v>
                </c:pt>
                <c:pt idx="72">
                  <c:v>4226.0380859999996</c:v>
                </c:pt>
                <c:pt idx="73">
                  <c:v>4219.0810549999997</c:v>
                </c:pt>
                <c:pt idx="74">
                  <c:v>4211.3378910000001</c:v>
                </c:pt>
                <c:pt idx="75">
                  <c:v>4201.2534180000002</c:v>
                </c:pt>
                <c:pt idx="76">
                  <c:v>4197.4472660000001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7278888"/>
        <c:axId val="607279280"/>
      </c:scatterChart>
      <c:valAx>
        <c:axId val="607278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ARTEC (ml)</a:t>
                </a:r>
              </a:p>
            </c:rich>
          </c:tx>
          <c:layout>
            <c:manualLayout>
              <c:xMode val="edge"/>
              <c:yMode val="edge"/>
              <c:x val="0.45840161803071694"/>
              <c:y val="0.913607305936073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607279280"/>
        <c:crosses val="autoZero"/>
        <c:crossBetween val="midCat"/>
      </c:valAx>
      <c:valAx>
        <c:axId val="607279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ROMER (ml)</a:t>
                </a:r>
              </a:p>
            </c:rich>
          </c:tx>
          <c:layout>
            <c:manualLayout>
              <c:xMode val="edge"/>
              <c:yMode val="edge"/>
              <c:x val="2.3954658062749885E-2"/>
              <c:y val="0.315759393089562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607278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10 models'!$F$2:$F$78</c:f>
              <c:numCache>
                <c:formatCode>General</c:formatCode>
                <c:ptCount val="77"/>
                <c:pt idx="0">
                  <c:v>7403.7016604999999</c:v>
                </c:pt>
                <c:pt idx="1">
                  <c:v>7408.9113765000002</c:v>
                </c:pt>
                <c:pt idx="2">
                  <c:v>7409.0034180000002</c:v>
                </c:pt>
                <c:pt idx="3">
                  <c:v>7433.8940430000002</c:v>
                </c:pt>
                <c:pt idx="4">
                  <c:v>7438.2250979999999</c:v>
                </c:pt>
                <c:pt idx="5">
                  <c:v>7418.5852050000003</c:v>
                </c:pt>
                <c:pt idx="6">
                  <c:v>7426.9543455000003</c:v>
                </c:pt>
                <c:pt idx="7">
                  <c:v>7414.8679200000006</c:v>
                </c:pt>
                <c:pt idx="8">
                  <c:v>6306.9584959999993</c:v>
                </c:pt>
                <c:pt idx="9">
                  <c:v>6372.4311525000003</c:v>
                </c:pt>
                <c:pt idx="10">
                  <c:v>6323.4223634999998</c:v>
                </c:pt>
                <c:pt idx="11">
                  <c:v>6349.8752439999998</c:v>
                </c:pt>
                <c:pt idx="12">
                  <c:v>6391.5378419999997</c:v>
                </c:pt>
                <c:pt idx="13">
                  <c:v>5281.4104004999999</c:v>
                </c:pt>
                <c:pt idx="14">
                  <c:v>5290.2319340000004</c:v>
                </c:pt>
                <c:pt idx="15">
                  <c:v>5275.9675294999997</c:v>
                </c:pt>
                <c:pt idx="16">
                  <c:v>5264.7773434999999</c:v>
                </c:pt>
                <c:pt idx="17">
                  <c:v>5296.7150879999999</c:v>
                </c:pt>
                <c:pt idx="18">
                  <c:v>5299.8679200000006</c:v>
                </c:pt>
                <c:pt idx="19">
                  <c:v>8773.0590819999998</c:v>
                </c:pt>
                <c:pt idx="20">
                  <c:v>8796.044922000001</c:v>
                </c:pt>
                <c:pt idx="21">
                  <c:v>8773.6108399999994</c:v>
                </c:pt>
                <c:pt idx="22">
                  <c:v>8765.4257814999983</c:v>
                </c:pt>
                <c:pt idx="23">
                  <c:v>8768.9091795000004</c:v>
                </c:pt>
                <c:pt idx="24">
                  <c:v>8751.4609375</c:v>
                </c:pt>
                <c:pt idx="25">
                  <c:v>8750.3989259999998</c:v>
                </c:pt>
                <c:pt idx="26">
                  <c:v>8755.2880860000005</c:v>
                </c:pt>
                <c:pt idx="27">
                  <c:v>7805.3818360000005</c:v>
                </c:pt>
                <c:pt idx="28">
                  <c:v>7800.6477054999996</c:v>
                </c:pt>
                <c:pt idx="29">
                  <c:v>7800.13501</c:v>
                </c:pt>
                <c:pt idx="30">
                  <c:v>7802.216797</c:v>
                </c:pt>
                <c:pt idx="31">
                  <c:v>7794.029297</c:v>
                </c:pt>
                <c:pt idx="32">
                  <c:v>7809.8564449999994</c:v>
                </c:pt>
                <c:pt idx="33">
                  <c:v>7801.0097655</c:v>
                </c:pt>
                <c:pt idx="34">
                  <c:v>7520.2402345</c:v>
                </c:pt>
                <c:pt idx="35">
                  <c:v>7534.8940430000002</c:v>
                </c:pt>
                <c:pt idx="36">
                  <c:v>7512.6965330000003</c:v>
                </c:pt>
                <c:pt idx="37">
                  <c:v>7505.3706055000002</c:v>
                </c:pt>
                <c:pt idx="38">
                  <c:v>7526.7241210000002</c:v>
                </c:pt>
                <c:pt idx="39">
                  <c:v>7516.6958009999998</c:v>
                </c:pt>
                <c:pt idx="40">
                  <c:v>7511.626953</c:v>
                </c:pt>
                <c:pt idx="41">
                  <c:v>7400.2197264999995</c:v>
                </c:pt>
                <c:pt idx="42">
                  <c:v>7434.0612789999996</c:v>
                </c:pt>
                <c:pt idx="43">
                  <c:v>7420.3269039999996</c:v>
                </c:pt>
                <c:pt idx="44">
                  <c:v>7408.9772950000006</c:v>
                </c:pt>
                <c:pt idx="45">
                  <c:v>7401.8701175000006</c:v>
                </c:pt>
                <c:pt idx="46">
                  <c:v>7417.3371580000003</c:v>
                </c:pt>
                <c:pt idx="47">
                  <c:v>7425.4113770000004</c:v>
                </c:pt>
                <c:pt idx="48">
                  <c:v>7417.4885254999999</c:v>
                </c:pt>
                <c:pt idx="49">
                  <c:v>7417.0795899999994</c:v>
                </c:pt>
                <c:pt idx="50">
                  <c:v>5974.8996585000004</c:v>
                </c:pt>
                <c:pt idx="51">
                  <c:v>5976.0493164999998</c:v>
                </c:pt>
                <c:pt idx="52">
                  <c:v>5982.6752930000002</c:v>
                </c:pt>
                <c:pt idx="53">
                  <c:v>5986.4423829999996</c:v>
                </c:pt>
                <c:pt idx="54">
                  <c:v>5986.0251465000001</c:v>
                </c:pt>
                <c:pt idx="55">
                  <c:v>5980.0439454999996</c:v>
                </c:pt>
                <c:pt idx="56">
                  <c:v>5989.4699710000004</c:v>
                </c:pt>
                <c:pt idx="57">
                  <c:v>5986.7128910000001</c:v>
                </c:pt>
                <c:pt idx="58">
                  <c:v>5982.3151854999996</c:v>
                </c:pt>
                <c:pt idx="59">
                  <c:v>5211.2387694999998</c:v>
                </c:pt>
                <c:pt idx="60">
                  <c:v>5220.8830565000007</c:v>
                </c:pt>
                <c:pt idx="61">
                  <c:v>5219.9670409999999</c:v>
                </c:pt>
                <c:pt idx="62">
                  <c:v>5208.8403324999999</c:v>
                </c:pt>
                <c:pt idx="63">
                  <c:v>5205.2683109999998</c:v>
                </c:pt>
                <c:pt idx="64">
                  <c:v>5213.0258789999998</c:v>
                </c:pt>
                <c:pt idx="65">
                  <c:v>5204.2753905</c:v>
                </c:pt>
                <c:pt idx="66">
                  <c:v>5193.3361814999998</c:v>
                </c:pt>
                <c:pt idx="67">
                  <c:v>5196.5039059999999</c:v>
                </c:pt>
                <c:pt idx="68">
                  <c:v>4260.3645020000004</c:v>
                </c:pt>
                <c:pt idx="69">
                  <c:v>4273.3444825000006</c:v>
                </c:pt>
                <c:pt idx="70">
                  <c:v>4261.7145995000001</c:v>
                </c:pt>
                <c:pt idx="71">
                  <c:v>4224.8818360000005</c:v>
                </c:pt>
                <c:pt idx="72">
                  <c:v>4239.9033204999996</c:v>
                </c:pt>
                <c:pt idx="73">
                  <c:v>4237.9892579999996</c:v>
                </c:pt>
                <c:pt idx="74">
                  <c:v>4271.7590335000004</c:v>
                </c:pt>
                <c:pt idx="75">
                  <c:v>4271.5239259999998</c:v>
                </c:pt>
                <c:pt idx="76">
                  <c:v>4254.9196780000002</c:v>
                </c:pt>
              </c:numCache>
            </c:numRef>
          </c:xVal>
          <c:yVal>
            <c:numRef>
              <c:f>' 10 models'!$E$2:$E$78</c:f>
              <c:numCache>
                <c:formatCode>General</c:formatCode>
                <c:ptCount val="77"/>
                <c:pt idx="0">
                  <c:v>121.88378899999952</c:v>
                </c:pt>
                <c:pt idx="1">
                  <c:v>152.39404300000024</c:v>
                </c:pt>
                <c:pt idx="2">
                  <c:v>135.07714800000031</c:v>
                </c:pt>
                <c:pt idx="3">
                  <c:v>187.54492200000004</c:v>
                </c:pt>
                <c:pt idx="4">
                  <c:v>164.94043000000056</c:v>
                </c:pt>
                <c:pt idx="5">
                  <c:v>129.61376999999993</c:v>
                </c:pt>
                <c:pt idx="6">
                  <c:v>142.85302700000011</c:v>
                </c:pt>
                <c:pt idx="7">
                  <c:v>128.78271399999994</c:v>
                </c:pt>
                <c:pt idx="8">
                  <c:v>107.33007799999996</c:v>
                </c:pt>
                <c:pt idx="9">
                  <c:v>167.07421900000008</c:v>
                </c:pt>
                <c:pt idx="10">
                  <c:v>60.789063000000169</c:v>
                </c:pt>
                <c:pt idx="11">
                  <c:v>116.69873000000007</c:v>
                </c:pt>
                <c:pt idx="12">
                  <c:v>188.70556599999964</c:v>
                </c:pt>
                <c:pt idx="13">
                  <c:v>76.80615299999954</c:v>
                </c:pt>
                <c:pt idx="14">
                  <c:v>80.28125</c:v>
                </c:pt>
                <c:pt idx="15">
                  <c:v>76.53271500000028</c:v>
                </c:pt>
                <c:pt idx="16">
                  <c:v>50.133788999999524</c:v>
                </c:pt>
                <c:pt idx="17">
                  <c:v>80.41552799999954</c:v>
                </c:pt>
                <c:pt idx="18">
                  <c:v>80.752441999999974</c:v>
                </c:pt>
                <c:pt idx="19">
                  <c:v>139.14550799999961</c:v>
                </c:pt>
                <c:pt idx="20">
                  <c:v>167.55859400000008</c:v>
                </c:pt>
                <c:pt idx="21">
                  <c:v>135.58691399999952</c:v>
                </c:pt>
                <c:pt idx="22">
                  <c:v>118.17578099999992</c:v>
                </c:pt>
                <c:pt idx="23">
                  <c:v>116.22070299999905</c:v>
                </c:pt>
                <c:pt idx="24">
                  <c:v>137.50390699999843</c:v>
                </c:pt>
                <c:pt idx="25">
                  <c:v>114.93066399999952</c:v>
                </c:pt>
                <c:pt idx="26">
                  <c:v>145.24218800000017</c:v>
                </c:pt>
                <c:pt idx="27">
                  <c:v>117.36523399999987</c:v>
                </c:pt>
                <c:pt idx="28">
                  <c:v>112.93896500000028</c:v>
                </c:pt>
                <c:pt idx="29">
                  <c:v>124.04833999999937</c:v>
                </c:pt>
                <c:pt idx="30">
                  <c:v>90.948242000000391</c:v>
                </c:pt>
                <c:pt idx="31">
                  <c:v>87.244140000000698</c:v>
                </c:pt>
                <c:pt idx="32">
                  <c:v>116.91992200000004</c:v>
                </c:pt>
                <c:pt idx="33">
                  <c:v>125.66113299999961</c:v>
                </c:pt>
                <c:pt idx="34">
                  <c:v>145.42480500000056</c:v>
                </c:pt>
                <c:pt idx="35">
                  <c:v>183.15332000000035</c:v>
                </c:pt>
                <c:pt idx="36">
                  <c:v>110.64306599999964</c:v>
                </c:pt>
                <c:pt idx="37">
                  <c:v>130.5449209999997</c:v>
                </c:pt>
                <c:pt idx="38">
                  <c:v>195.42480400000022</c:v>
                </c:pt>
                <c:pt idx="39">
                  <c:v>-148.61718800000017</c:v>
                </c:pt>
                <c:pt idx="40">
                  <c:v>-138.00781199999983</c:v>
                </c:pt>
                <c:pt idx="41">
                  <c:v>148.13769500000035</c:v>
                </c:pt>
                <c:pt idx="42">
                  <c:v>172.09423800000059</c:v>
                </c:pt>
                <c:pt idx="43">
                  <c:v>140.00048800000059</c:v>
                </c:pt>
                <c:pt idx="44">
                  <c:v>167.68896399999994</c:v>
                </c:pt>
                <c:pt idx="45">
                  <c:v>156.23144500000035</c:v>
                </c:pt>
                <c:pt idx="46">
                  <c:v>136.2768559999995</c:v>
                </c:pt>
                <c:pt idx="47">
                  <c:v>220.7915039999998</c:v>
                </c:pt>
                <c:pt idx="48">
                  <c:v>184.93994100000054</c:v>
                </c:pt>
                <c:pt idx="49">
                  <c:v>194.41601600000013</c:v>
                </c:pt>
                <c:pt idx="50">
                  <c:v>102.78369099999964</c:v>
                </c:pt>
                <c:pt idx="51">
                  <c:v>92.221679000000222</c:v>
                </c:pt>
                <c:pt idx="52">
                  <c:v>110.1582040000003</c:v>
                </c:pt>
                <c:pt idx="53">
                  <c:v>106.82226600000013</c:v>
                </c:pt>
                <c:pt idx="54">
                  <c:v>115.96044900000015</c:v>
                </c:pt>
                <c:pt idx="55">
                  <c:v>145.81445299999996</c:v>
                </c:pt>
                <c:pt idx="56">
                  <c:v>150.73193400000036</c:v>
                </c:pt>
                <c:pt idx="57">
                  <c:v>139.31933600000048</c:v>
                </c:pt>
                <c:pt idx="58">
                  <c:v>135.18994099999964</c:v>
                </c:pt>
                <c:pt idx="59">
                  <c:v>124.21777300000031</c:v>
                </c:pt>
                <c:pt idx="60">
                  <c:v>160.03271500000028</c:v>
                </c:pt>
                <c:pt idx="61">
                  <c:v>163.12548799999968</c:v>
                </c:pt>
                <c:pt idx="62">
                  <c:v>114.86621100000048</c:v>
                </c:pt>
                <c:pt idx="63">
                  <c:v>158.90283199999976</c:v>
                </c:pt>
                <c:pt idx="64">
                  <c:v>141.55859400000008</c:v>
                </c:pt>
                <c:pt idx="65">
                  <c:v>149.62402300000031</c:v>
                </c:pt>
                <c:pt idx="66">
                  <c:v>150.10595699999976</c:v>
                </c:pt>
                <c:pt idx="67">
                  <c:v>158.92089800000031</c:v>
                </c:pt>
                <c:pt idx="68">
                  <c:v>63.866699999999582</c:v>
                </c:pt>
                <c:pt idx="69">
                  <c:v>80.734863000000587</c:v>
                </c:pt>
                <c:pt idx="70">
                  <c:v>110.15673900000002</c:v>
                </c:pt>
                <c:pt idx="71">
                  <c:v>25.331053999999313</c:v>
                </c:pt>
                <c:pt idx="72">
                  <c:v>27.730469000000085</c:v>
                </c:pt>
                <c:pt idx="73">
                  <c:v>37.816405999999915</c:v>
                </c:pt>
                <c:pt idx="74">
                  <c:v>120.84228499999972</c:v>
                </c:pt>
                <c:pt idx="75">
                  <c:v>140.54101600000013</c:v>
                </c:pt>
                <c:pt idx="76">
                  <c:v>114.94482400000015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models'!$F$2:$F$78</c:f>
              <c:numCache>
                <c:formatCode>General</c:formatCode>
                <c:ptCount val="77"/>
                <c:pt idx="0">
                  <c:v>7403.7016604999999</c:v>
                </c:pt>
                <c:pt idx="1">
                  <c:v>7408.9113765000002</c:v>
                </c:pt>
                <c:pt idx="2">
                  <c:v>7409.0034180000002</c:v>
                </c:pt>
                <c:pt idx="3">
                  <c:v>7433.8940430000002</c:v>
                </c:pt>
                <c:pt idx="4">
                  <c:v>7438.2250979999999</c:v>
                </c:pt>
                <c:pt idx="5">
                  <c:v>7418.5852050000003</c:v>
                </c:pt>
                <c:pt idx="6">
                  <c:v>7426.9543455000003</c:v>
                </c:pt>
                <c:pt idx="7">
                  <c:v>7414.8679200000006</c:v>
                </c:pt>
                <c:pt idx="8">
                  <c:v>6306.9584959999993</c:v>
                </c:pt>
                <c:pt idx="9">
                  <c:v>6372.4311525000003</c:v>
                </c:pt>
                <c:pt idx="10">
                  <c:v>6323.4223634999998</c:v>
                </c:pt>
                <c:pt idx="11">
                  <c:v>6349.8752439999998</c:v>
                </c:pt>
                <c:pt idx="12">
                  <c:v>6391.5378419999997</c:v>
                </c:pt>
                <c:pt idx="13">
                  <c:v>5281.4104004999999</c:v>
                </c:pt>
                <c:pt idx="14">
                  <c:v>5290.2319340000004</c:v>
                </c:pt>
                <c:pt idx="15">
                  <c:v>5275.9675294999997</c:v>
                </c:pt>
                <c:pt idx="16">
                  <c:v>5264.7773434999999</c:v>
                </c:pt>
                <c:pt idx="17">
                  <c:v>5296.7150879999999</c:v>
                </c:pt>
                <c:pt idx="18">
                  <c:v>5299.8679200000006</c:v>
                </c:pt>
                <c:pt idx="19">
                  <c:v>8773.0590819999998</c:v>
                </c:pt>
                <c:pt idx="20">
                  <c:v>8796.044922000001</c:v>
                </c:pt>
                <c:pt idx="21">
                  <c:v>8773.6108399999994</c:v>
                </c:pt>
                <c:pt idx="22">
                  <c:v>8765.4257814999983</c:v>
                </c:pt>
                <c:pt idx="23">
                  <c:v>8768.9091795000004</c:v>
                </c:pt>
                <c:pt idx="24">
                  <c:v>8751.4609375</c:v>
                </c:pt>
                <c:pt idx="25">
                  <c:v>8750.3989259999998</c:v>
                </c:pt>
                <c:pt idx="26">
                  <c:v>8755.2880860000005</c:v>
                </c:pt>
                <c:pt idx="27">
                  <c:v>7805.3818360000005</c:v>
                </c:pt>
                <c:pt idx="28">
                  <c:v>7800.6477054999996</c:v>
                </c:pt>
                <c:pt idx="29">
                  <c:v>7800.13501</c:v>
                </c:pt>
                <c:pt idx="30">
                  <c:v>7802.216797</c:v>
                </c:pt>
                <c:pt idx="31">
                  <c:v>7794.029297</c:v>
                </c:pt>
                <c:pt idx="32">
                  <c:v>7809.8564449999994</c:v>
                </c:pt>
                <c:pt idx="33">
                  <c:v>7801.0097655</c:v>
                </c:pt>
                <c:pt idx="34">
                  <c:v>7520.2402345</c:v>
                </c:pt>
                <c:pt idx="35">
                  <c:v>7534.8940430000002</c:v>
                </c:pt>
                <c:pt idx="36">
                  <c:v>7512.6965330000003</c:v>
                </c:pt>
                <c:pt idx="37">
                  <c:v>7505.3706055000002</c:v>
                </c:pt>
                <c:pt idx="38">
                  <c:v>7526.7241210000002</c:v>
                </c:pt>
                <c:pt idx="39">
                  <c:v>7516.6958009999998</c:v>
                </c:pt>
                <c:pt idx="40">
                  <c:v>7511.626953</c:v>
                </c:pt>
                <c:pt idx="41">
                  <c:v>7400.2197264999995</c:v>
                </c:pt>
                <c:pt idx="42">
                  <c:v>7434.0612789999996</c:v>
                </c:pt>
                <c:pt idx="43">
                  <c:v>7420.3269039999996</c:v>
                </c:pt>
                <c:pt idx="44">
                  <c:v>7408.9772950000006</c:v>
                </c:pt>
                <c:pt idx="45">
                  <c:v>7401.8701175000006</c:v>
                </c:pt>
                <c:pt idx="46">
                  <c:v>7417.3371580000003</c:v>
                </c:pt>
                <c:pt idx="47">
                  <c:v>7425.4113770000004</c:v>
                </c:pt>
                <c:pt idx="48">
                  <c:v>7417.4885254999999</c:v>
                </c:pt>
                <c:pt idx="49">
                  <c:v>7417.0795899999994</c:v>
                </c:pt>
                <c:pt idx="50">
                  <c:v>5974.8996585000004</c:v>
                </c:pt>
                <c:pt idx="51">
                  <c:v>5976.0493164999998</c:v>
                </c:pt>
                <c:pt idx="52">
                  <c:v>5982.6752930000002</c:v>
                </c:pt>
                <c:pt idx="53">
                  <c:v>5986.4423829999996</c:v>
                </c:pt>
                <c:pt idx="54">
                  <c:v>5986.0251465000001</c:v>
                </c:pt>
                <c:pt idx="55">
                  <c:v>5980.0439454999996</c:v>
                </c:pt>
                <c:pt idx="56">
                  <c:v>5989.4699710000004</c:v>
                </c:pt>
                <c:pt idx="57">
                  <c:v>5986.7128910000001</c:v>
                </c:pt>
                <c:pt idx="58">
                  <c:v>5982.3151854999996</c:v>
                </c:pt>
                <c:pt idx="59">
                  <c:v>5211.2387694999998</c:v>
                </c:pt>
                <c:pt idx="60">
                  <c:v>5220.8830565000007</c:v>
                </c:pt>
                <c:pt idx="61">
                  <c:v>5219.9670409999999</c:v>
                </c:pt>
                <c:pt idx="62">
                  <c:v>5208.8403324999999</c:v>
                </c:pt>
                <c:pt idx="63">
                  <c:v>5205.2683109999998</c:v>
                </c:pt>
                <c:pt idx="64">
                  <c:v>5213.0258789999998</c:v>
                </c:pt>
                <c:pt idx="65">
                  <c:v>5204.2753905</c:v>
                </c:pt>
                <c:pt idx="66">
                  <c:v>5193.3361814999998</c:v>
                </c:pt>
                <c:pt idx="67">
                  <c:v>5196.5039059999999</c:v>
                </c:pt>
                <c:pt idx="68">
                  <c:v>4260.3645020000004</c:v>
                </c:pt>
                <c:pt idx="69">
                  <c:v>4273.3444825000006</c:v>
                </c:pt>
                <c:pt idx="70">
                  <c:v>4261.7145995000001</c:v>
                </c:pt>
                <c:pt idx="71">
                  <c:v>4224.8818360000005</c:v>
                </c:pt>
                <c:pt idx="72">
                  <c:v>4239.9033204999996</c:v>
                </c:pt>
                <c:pt idx="73">
                  <c:v>4237.9892579999996</c:v>
                </c:pt>
                <c:pt idx="74">
                  <c:v>4271.7590335000004</c:v>
                </c:pt>
                <c:pt idx="75">
                  <c:v>4271.5239259999998</c:v>
                </c:pt>
                <c:pt idx="76">
                  <c:v>4254.9196780000002</c:v>
                </c:pt>
              </c:numCache>
            </c:numRef>
          </c:xVal>
          <c:yVal>
            <c:numRef>
              <c:f>' 10 models'!$G$2:$G$78</c:f>
              <c:numCache>
                <c:formatCode>General</c:formatCode>
                <c:ptCount val="77"/>
                <c:pt idx="0">
                  <c:v>5.9917626355074134</c:v>
                </c:pt>
                <c:pt idx="1">
                  <c:v>5.9917626355074134</c:v>
                </c:pt>
                <c:pt idx="2">
                  <c:v>5.9917626355074134</c:v>
                </c:pt>
                <c:pt idx="3">
                  <c:v>5.9917626355074134</c:v>
                </c:pt>
                <c:pt idx="4">
                  <c:v>5.9917626355074134</c:v>
                </c:pt>
                <c:pt idx="5">
                  <c:v>5.9917626355074134</c:v>
                </c:pt>
                <c:pt idx="6">
                  <c:v>5.9917626355074134</c:v>
                </c:pt>
                <c:pt idx="7">
                  <c:v>5.9917626355074134</c:v>
                </c:pt>
                <c:pt idx="8">
                  <c:v>5.9917626355074134</c:v>
                </c:pt>
                <c:pt idx="9">
                  <c:v>5.9917626355074134</c:v>
                </c:pt>
                <c:pt idx="10">
                  <c:v>5.9917626355074134</c:v>
                </c:pt>
                <c:pt idx="11">
                  <c:v>5.9917626355074134</c:v>
                </c:pt>
                <c:pt idx="12">
                  <c:v>5.9917626355074134</c:v>
                </c:pt>
                <c:pt idx="13">
                  <c:v>5.9917626355074134</c:v>
                </c:pt>
                <c:pt idx="14">
                  <c:v>5.9917626355074134</c:v>
                </c:pt>
                <c:pt idx="15">
                  <c:v>5.9917626355074134</c:v>
                </c:pt>
                <c:pt idx="16">
                  <c:v>5.9917626355074134</c:v>
                </c:pt>
                <c:pt idx="17">
                  <c:v>5.9917626355074134</c:v>
                </c:pt>
                <c:pt idx="18">
                  <c:v>5.9917626355074134</c:v>
                </c:pt>
                <c:pt idx="19">
                  <c:v>5.9917626355074134</c:v>
                </c:pt>
                <c:pt idx="20">
                  <c:v>5.9917626355074134</c:v>
                </c:pt>
                <c:pt idx="21">
                  <c:v>5.9917626355074134</c:v>
                </c:pt>
                <c:pt idx="22">
                  <c:v>5.9917626355074134</c:v>
                </c:pt>
                <c:pt idx="23">
                  <c:v>5.9917626355074134</c:v>
                </c:pt>
                <c:pt idx="24">
                  <c:v>5.9917626355074134</c:v>
                </c:pt>
                <c:pt idx="25">
                  <c:v>5.9917626355074134</c:v>
                </c:pt>
                <c:pt idx="26">
                  <c:v>5.9917626355074134</c:v>
                </c:pt>
                <c:pt idx="27">
                  <c:v>5.9917626355074134</c:v>
                </c:pt>
                <c:pt idx="28">
                  <c:v>5.9917626355074134</c:v>
                </c:pt>
                <c:pt idx="29">
                  <c:v>5.9917626355074134</c:v>
                </c:pt>
                <c:pt idx="30">
                  <c:v>5.9917626355074134</c:v>
                </c:pt>
                <c:pt idx="31">
                  <c:v>5.9917626355074134</c:v>
                </c:pt>
                <c:pt idx="32">
                  <c:v>5.9917626355074134</c:v>
                </c:pt>
                <c:pt idx="33">
                  <c:v>5.9917626355074134</c:v>
                </c:pt>
                <c:pt idx="34">
                  <c:v>5.9917626355074134</c:v>
                </c:pt>
                <c:pt idx="35">
                  <c:v>5.9917626355074134</c:v>
                </c:pt>
                <c:pt idx="36">
                  <c:v>5.9917626355074134</c:v>
                </c:pt>
                <c:pt idx="37">
                  <c:v>5.9917626355074134</c:v>
                </c:pt>
                <c:pt idx="38">
                  <c:v>5.9917626355074134</c:v>
                </c:pt>
                <c:pt idx="39">
                  <c:v>5.9917626355074134</c:v>
                </c:pt>
                <c:pt idx="40">
                  <c:v>5.9917626355074134</c:v>
                </c:pt>
                <c:pt idx="41">
                  <c:v>5.9917626355074134</c:v>
                </c:pt>
                <c:pt idx="42">
                  <c:v>5.9917626355074134</c:v>
                </c:pt>
                <c:pt idx="43">
                  <c:v>5.9917626355074134</c:v>
                </c:pt>
                <c:pt idx="44">
                  <c:v>5.9917626355074134</c:v>
                </c:pt>
                <c:pt idx="45">
                  <c:v>5.9917626355074134</c:v>
                </c:pt>
                <c:pt idx="46">
                  <c:v>5.9917626355074134</c:v>
                </c:pt>
                <c:pt idx="47">
                  <c:v>5.9917626355074134</c:v>
                </c:pt>
                <c:pt idx="48">
                  <c:v>5.9917626355074134</c:v>
                </c:pt>
                <c:pt idx="49">
                  <c:v>5.9917626355074134</c:v>
                </c:pt>
                <c:pt idx="50">
                  <c:v>5.9917626355074134</c:v>
                </c:pt>
                <c:pt idx="51">
                  <c:v>5.9917626355074134</c:v>
                </c:pt>
                <c:pt idx="52">
                  <c:v>5.9917626355074134</c:v>
                </c:pt>
                <c:pt idx="53">
                  <c:v>5.9917626355074134</c:v>
                </c:pt>
                <c:pt idx="54">
                  <c:v>5.9917626355074134</c:v>
                </c:pt>
                <c:pt idx="55">
                  <c:v>5.9917626355074134</c:v>
                </c:pt>
                <c:pt idx="56">
                  <c:v>5.9917626355074134</c:v>
                </c:pt>
                <c:pt idx="57">
                  <c:v>5.9917626355074134</c:v>
                </c:pt>
                <c:pt idx="58">
                  <c:v>5.9917626355074134</c:v>
                </c:pt>
                <c:pt idx="59">
                  <c:v>5.9917626355074134</c:v>
                </c:pt>
                <c:pt idx="60">
                  <c:v>5.9917626355074134</c:v>
                </c:pt>
                <c:pt idx="61">
                  <c:v>5.9917626355074134</c:v>
                </c:pt>
                <c:pt idx="62">
                  <c:v>5.9917626355074134</c:v>
                </c:pt>
                <c:pt idx="63">
                  <c:v>5.9917626355074134</c:v>
                </c:pt>
                <c:pt idx="64">
                  <c:v>5.9917626355074134</c:v>
                </c:pt>
                <c:pt idx="65">
                  <c:v>5.9917626355074134</c:v>
                </c:pt>
                <c:pt idx="66">
                  <c:v>5.9917626355074134</c:v>
                </c:pt>
                <c:pt idx="67">
                  <c:v>5.9917626355074134</c:v>
                </c:pt>
                <c:pt idx="68">
                  <c:v>5.9917626355074134</c:v>
                </c:pt>
                <c:pt idx="69">
                  <c:v>5.9917626355074134</c:v>
                </c:pt>
                <c:pt idx="70">
                  <c:v>5.9917626355074134</c:v>
                </c:pt>
                <c:pt idx="71">
                  <c:v>5.9917626355074134</c:v>
                </c:pt>
                <c:pt idx="72">
                  <c:v>5.9917626355074134</c:v>
                </c:pt>
                <c:pt idx="73">
                  <c:v>5.9917626355074134</c:v>
                </c:pt>
                <c:pt idx="74">
                  <c:v>5.9917626355074134</c:v>
                </c:pt>
                <c:pt idx="75">
                  <c:v>5.9917626355074134</c:v>
                </c:pt>
                <c:pt idx="76">
                  <c:v>5.9917626355074134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models'!$F$2:$F$78</c:f>
              <c:numCache>
                <c:formatCode>General</c:formatCode>
                <c:ptCount val="77"/>
                <c:pt idx="0">
                  <c:v>7403.7016604999999</c:v>
                </c:pt>
                <c:pt idx="1">
                  <c:v>7408.9113765000002</c:v>
                </c:pt>
                <c:pt idx="2">
                  <c:v>7409.0034180000002</c:v>
                </c:pt>
                <c:pt idx="3">
                  <c:v>7433.8940430000002</c:v>
                </c:pt>
                <c:pt idx="4">
                  <c:v>7438.2250979999999</c:v>
                </c:pt>
                <c:pt idx="5">
                  <c:v>7418.5852050000003</c:v>
                </c:pt>
                <c:pt idx="6">
                  <c:v>7426.9543455000003</c:v>
                </c:pt>
                <c:pt idx="7">
                  <c:v>7414.8679200000006</c:v>
                </c:pt>
                <c:pt idx="8">
                  <c:v>6306.9584959999993</c:v>
                </c:pt>
                <c:pt idx="9">
                  <c:v>6372.4311525000003</c:v>
                </c:pt>
                <c:pt idx="10">
                  <c:v>6323.4223634999998</c:v>
                </c:pt>
                <c:pt idx="11">
                  <c:v>6349.8752439999998</c:v>
                </c:pt>
                <c:pt idx="12">
                  <c:v>6391.5378419999997</c:v>
                </c:pt>
                <c:pt idx="13">
                  <c:v>5281.4104004999999</c:v>
                </c:pt>
                <c:pt idx="14">
                  <c:v>5290.2319340000004</c:v>
                </c:pt>
                <c:pt idx="15">
                  <c:v>5275.9675294999997</c:v>
                </c:pt>
                <c:pt idx="16">
                  <c:v>5264.7773434999999</c:v>
                </c:pt>
                <c:pt idx="17">
                  <c:v>5296.7150879999999</c:v>
                </c:pt>
                <c:pt idx="18">
                  <c:v>5299.8679200000006</c:v>
                </c:pt>
                <c:pt idx="19">
                  <c:v>8773.0590819999998</c:v>
                </c:pt>
                <c:pt idx="20">
                  <c:v>8796.044922000001</c:v>
                </c:pt>
                <c:pt idx="21">
                  <c:v>8773.6108399999994</c:v>
                </c:pt>
                <c:pt idx="22">
                  <c:v>8765.4257814999983</c:v>
                </c:pt>
                <c:pt idx="23">
                  <c:v>8768.9091795000004</c:v>
                </c:pt>
                <c:pt idx="24">
                  <c:v>8751.4609375</c:v>
                </c:pt>
                <c:pt idx="25">
                  <c:v>8750.3989259999998</c:v>
                </c:pt>
                <c:pt idx="26">
                  <c:v>8755.2880860000005</c:v>
                </c:pt>
                <c:pt idx="27">
                  <c:v>7805.3818360000005</c:v>
                </c:pt>
                <c:pt idx="28">
                  <c:v>7800.6477054999996</c:v>
                </c:pt>
                <c:pt idx="29">
                  <c:v>7800.13501</c:v>
                </c:pt>
                <c:pt idx="30">
                  <c:v>7802.216797</c:v>
                </c:pt>
                <c:pt idx="31">
                  <c:v>7794.029297</c:v>
                </c:pt>
                <c:pt idx="32">
                  <c:v>7809.8564449999994</c:v>
                </c:pt>
                <c:pt idx="33">
                  <c:v>7801.0097655</c:v>
                </c:pt>
                <c:pt idx="34">
                  <c:v>7520.2402345</c:v>
                </c:pt>
                <c:pt idx="35">
                  <c:v>7534.8940430000002</c:v>
                </c:pt>
                <c:pt idx="36">
                  <c:v>7512.6965330000003</c:v>
                </c:pt>
                <c:pt idx="37">
                  <c:v>7505.3706055000002</c:v>
                </c:pt>
                <c:pt idx="38">
                  <c:v>7526.7241210000002</c:v>
                </c:pt>
                <c:pt idx="39">
                  <c:v>7516.6958009999998</c:v>
                </c:pt>
                <c:pt idx="40">
                  <c:v>7511.626953</c:v>
                </c:pt>
                <c:pt idx="41">
                  <c:v>7400.2197264999995</c:v>
                </c:pt>
                <c:pt idx="42">
                  <c:v>7434.0612789999996</c:v>
                </c:pt>
                <c:pt idx="43">
                  <c:v>7420.3269039999996</c:v>
                </c:pt>
                <c:pt idx="44">
                  <c:v>7408.9772950000006</c:v>
                </c:pt>
                <c:pt idx="45">
                  <c:v>7401.8701175000006</c:v>
                </c:pt>
                <c:pt idx="46">
                  <c:v>7417.3371580000003</c:v>
                </c:pt>
                <c:pt idx="47">
                  <c:v>7425.4113770000004</c:v>
                </c:pt>
                <c:pt idx="48">
                  <c:v>7417.4885254999999</c:v>
                </c:pt>
                <c:pt idx="49">
                  <c:v>7417.0795899999994</c:v>
                </c:pt>
                <c:pt idx="50">
                  <c:v>5974.8996585000004</c:v>
                </c:pt>
                <c:pt idx="51">
                  <c:v>5976.0493164999998</c:v>
                </c:pt>
                <c:pt idx="52">
                  <c:v>5982.6752930000002</c:v>
                </c:pt>
                <c:pt idx="53">
                  <c:v>5986.4423829999996</c:v>
                </c:pt>
                <c:pt idx="54">
                  <c:v>5986.0251465000001</c:v>
                </c:pt>
                <c:pt idx="55">
                  <c:v>5980.0439454999996</c:v>
                </c:pt>
                <c:pt idx="56">
                  <c:v>5989.4699710000004</c:v>
                </c:pt>
                <c:pt idx="57">
                  <c:v>5986.7128910000001</c:v>
                </c:pt>
                <c:pt idx="58">
                  <c:v>5982.3151854999996</c:v>
                </c:pt>
                <c:pt idx="59">
                  <c:v>5211.2387694999998</c:v>
                </c:pt>
                <c:pt idx="60">
                  <c:v>5220.8830565000007</c:v>
                </c:pt>
                <c:pt idx="61">
                  <c:v>5219.9670409999999</c:v>
                </c:pt>
                <c:pt idx="62">
                  <c:v>5208.8403324999999</c:v>
                </c:pt>
                <c:pt idx="63">
                  <c:v>5205.2683109999998</c:v>
                </c:pt>
                <c:pt idx="64">
                  <c:v>5213.0258789999998</c:v>
                </c:pt>
                <c:pt idx="65">
                  <c:v>5204.2753905</c:v>
                </c:pt>
                <c:pt idx="66">
                  <c:v>5193.3361814999998</c:v>
                </c:pt>
                <c:pt idx="67">
                  <c:v>5196.5039059999999</c:v>
                </c:pt>
                <c:pt idx="68">
                  <c:v>4260.3645020000004</c:v>
                </c:pt>
                <c:pt idx="69">
                  <c:v>4273.3444825000006</c:v>
                </c:pt>
                <c:pt idx="70">
                  <c:v>4261.7145995000001</c:v>
                </c:pt>
                <c:pt idx="71">
                  <c:v>4224.8818360000005</c:v>
                </c:pt>
                <c:pt idx="72">
                  <c:v>4239.9033204999996</c:v>
                </c:pt>
                <c:pt idx="73">
                  <c:v>4237.9892579999996</c:v>
                </c:pt>
                <c:pt idx="74">
                  <c:v>4271.7590335000004</c:v>
                </c:pt>
                <c:pt idx="75">
                  <c:v>4271.5239259999998</c:v>
                </c:pt>
                <c:pt idx="76">
                  <c:v>4254.9196780000002</c:v>
                </c:pt>
              </c:numCache>
            </c:numRef>
          </c:xVal>
          <c:yVal>
            <c:numRef>
              <c:f>' 10 models'!$H$2:$H$78</c:f>
              <c:numCache>
                <c:formatCode>General</c:formatCode>
                <c:ptCount val="77"/>
                <c:pt idx="0">
                  <c:v>233.99689902683025</c:v>
                </c:pt>
                <c:pt idx="1">
                  <c:v>233.99689902683025</c:v>
                </c:pt>
                <c:pt idx="2">
                  <c:v>233.99689902683025</c:v>
                </c:pt>
                <c:pt idx="3">
                  <c:v>233.99689902683025</c:v>
                </c:pt>
                <c:pt idx="4">
                  <c:v>233.99689902683025</c:v>
                </c:pt>
                <c:pt idx="5">
                  <c:v>233.99689902683025</c:v>
                </c:pt>
                <c:pt idx="6">
                  <c:v>233.99689902683025</c:v>
                </c:pt>
                <c:pt idx="7">
                  <c:v>233.99689902683025</c:v>
                </c:pt>
                <c:pt idx="8">
                  <c:v>233.99689902683025</c:v>
                </c:pt>
                <c:pt idx="9">
                  <c:v>233.99689902683025</c:v>
                </c:pt>
                <c:pt idx="10">
                  <c:v>233.99689902683025</c:v>
                </c:pt>
                <c:pt idx="11">
                  <c:v>233.99689902683025</c:v>
                </c:pt>
                <c:pt idx="12">
                  <c:v>233.99689902683025</c:v>
                </c:pt>
                <c:pt idx="13">
                  <c:v>233.99689902683025</c:v>
                </c:pt>
                <c:pt idx="14">
                  <c:v>233.99689902683025</c:v>
                </c:pt>
                <c:pt idx="15">
                  <c:v>233.99689902683025</c:v>
                </c:pt>
                <c:pt idx="16">
                  <c:v>233.99689902683025</c:v>
                </c:pt>
                <c:pt idx="17">
                  <c:v>233.99689902683025</c:v>
                </c:pt>
                <c:pt idx="18">
                  <c:v>233.99689902683025</c:v>
                </c:pt>
                <c:pt idx="19">
                  <c:v>233.99689902683025</c:v>
                </c:pt>
                <c:pt idx="20">
                  <c:v>233.99689902683025</c:v>
                </c:pt>
                <c:pt idx="21">
                  <c:v>233.99689902683025</c:v>
                </c:pt>
                <c:pt idx="22">
                  <c:v>233.99689902683025</c:v>
                </c:pt>
                <c:pt idx="23">
                  <c:v>233.99689902683025</c:v>
                </c:pt>
                <c:pt idx="24">
                  <c:v>233.99689902683025</c:v>
                </c:pt>
                <c:pt idx="25">
                  <c:v>233.99689902683025</c:v>
                </c:pt>
                <c:pt idx="26">
                  <c:v>233.99689902683025</c:v>
                </c:pt>
                <c:pt idx="27">
                  <c:v>233.99689902683025</c:v>
                </c:pt>
                <c:pt idx="28">
                  <c:v>233.99689902683025</c:v>
                </c:pt>
                <c:pt idx="29">
                  <c:v>233.99689902683025</c:v>
                </c:pt>
                <c:pt idx="30">
                  <c:v>233.99689902683025</c:v>
                </c:pt>
                <c:pt idx="31">
                  <c:v>233.99689902683025</c:v>
                </c:pt>
                <c:pt idx="32">
                  <c:v>233.99689902683025</c:v>
                </c:pt>
                <c:pt idx="33">
                  <c:v>233.99689902683025</c:v>
                </c:pt>
                <c:pt idx="34">
                  <c:v>233.99689902683025</c:v>
                </c:pt>
                <c:pt idx="35">
                  <c:v>233.99689902683025</c:v>
                </c:pt>
                <c:pt idx="36">
                  <c:v>233.99689902683025</c:v>
                </c:pt>
                <c:pt idx="37">
                  <c:v>233.99689902683025</c:v>
                </c:pt>
                <c:pt idx="38">
                  <c:v>233.99689902683025</c:v>
                </c:pt>
                <c:pt idx="39">
                  <c:v>233.99689902683025</c:v>
                </c:pt>
                <c:pt idx="40">
                  <c:v>233.99689902683025</c:v>
                </c:pt>
                <c:pt idx="41">
                  <c:v>233.99689902683025</c:v>
                </c:pt>
                <c:pt idx="42">
                  <c:v>233.99689902683025</c:v>
                </c:pt>
                <c:pt idx="43">
                  <c:v>233.99689902683025</c:v>
                </c:pt>
                <c:pt idx="44">
                  <c:v>233.99689902683025</c:v>
                </c:pt>
                <c:pt idx="45">
                  <c:v>233.99689902683025</c:v>
                </c:pt>
                <c:pt idx="46">
                  <c:v>233.99689902683025</c:v>
                </c:pt>
                <c:pt idx="47">
                  <c:v>233.99689902683025</c:v>
                </c:pt>
                <c:pt idx="48">
                  <c:v>233.99689902683025</c:v>
                </c:pt>
                <c:pt idx="49">
                  <c:v>233.99689902683025</c:v>
                </c:pt>
                <c:pt idx="50">
                  <c:v>233.99689902683025</c:v>
                </c:pt>
                <c:pt idx="51">
                  <c:v>233.99689902683025</c:v>
                </c:pt>
                <c:pt idx="52">
                  <c:v>233.99689902683025</c:v>
                </c:pt>
                <c:pt idx="53">
                  <c:v>233.99689902683025</c:v>
                </c:pt>
                <c:pt idx="54">
                  <c:v>233.99689902683025</c:v>
                </c:pt>
                <c:pt idx="55">
                  <c:v>233.99689902683025</c:v>
                </c:pt>
                <c:pt idx="56">
                  <c:v>233.99689902683025</c:v>
                </c:pt>
                <c:pt idx="57">
                  <c:v>233.99689902683025</c:v>
                </c:pt>
                <c:pt idx="58">
                  <c:v>233.99689902683025</c:v>
                </c:pt>
                <c:pt idx="59">
                  <c:v>233.99689902683025</c:v>
                </c:pt>
                <c:pt idx="60">
                  <c:v>233.99689902683025</c:v>
                </c:pt>
                <c:pt idx="61">
                  <c:v>233.99689902683025</c:v>
                </c:pt>
                <c:pt idx="62">
                  <c:v>233.99689902683025</c:v>
                </c:pt>
                <c:pt idx="63">
                  <c:v>233.99689902683025</c:v>
                </c:pt>
                <c:pt idx="64">
                  <c:v>233.99689902683025</c:v>
                </c:pt>
                <c:pt idx="65">
                  <c:v>233.99689902683025</c:v>
                </c:pt>
                <c:pt idx="66">
                  <c:v>233.99689902683025</c:v>
                </c:pt>
                <c:pt idx="67">
                  <c:v>233.99689902683025</c:v>
                </c:pt>
                <c:pt idx="68">
                  <c:v>233.99689902683025</c:v>
                </c:pt>
                <c:pt idx="69">
                  <c:v>233.99689902683025</c:v>
                </c:pt>
                <c:pt idx="70">
                  <c:v>233.99689902683025</c:v>
                </c:pt>
                <c:pt idx="71">
                  <c:v>233.99689902683025</c:v>
                </c:pt>
                <c:pt idx="72">
                  <c:v>233.99689902683025</c:v>
                </c:pt>
                <c:pt idx="73">
                  <c:v>233.99689902683025</c:v>
                </c:pt>
                <c:pt idx="74">
                  <c:v>233.99689902683025</c:v>
                </c:pt>
                <c:pt idx="75">
                  <c:v>233.99689902683025</c:v>
                </c:pt>
                <c:pt idx="76">
                  <c:v>233.99689902683025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10 models'!$F$2:$F$78</c:f>
              <c:numCache>
                <c:formatCode>General</c:formatCode>
                <c:ptCount val="77"/>
                <c:pt idx="0">
                  <c:v>7403.7016604999999</c:v>
                </c:pt>
                <c:pt idx="1">
                  <c:v>7408.9113765000002</c:v>
                </c:pt>
                <c:pt idx="2">
                  <c:v>7409.0034180000002</c:v>
                </c:pt>
                <c:pt idx="3">
                  <c:v>7433.8940430000002</c:v>
                </c:pt>
                <c:pt idx="4">
                  <c:v>7438.2250979999999</c:v>
                </c:pt>
                <c:pt idx="5">
                  <c:v>7418.5852050000003</c:v>
                </c:pt>
                <c:pt idx="6">
                  <c:v>7426.9543455000003</c:v>
                </c:pt>
                <c:pt idx="7">
                  <c:v>7414.8679200000006</c:v>
                </c:pt>
                <c:pt idx="8">
                  <c:v>6306.9584959999993</c:v>
                </c:pt>
                <c:pt idx="9">
                  <c:v>6372.4311525000003</c:v>
                </c:pt>
                <c:pt idx="10">
                  <c:v>6323.4223634999998</c:v>
                </c:pt>
                <c:pt idx="11">
                  <c:v>6349.8752439999998</c:v>
                </c:pt>
                <c:pt idx="12">
                  <c:v>6391.5378419999997</c:v>
                </c:pt>
                <c:pt idx="13">
                  <c:v>5281.4104004999999</c:v>
                </c:pt>
                <c:pt idx="14">
                  <c:v>5290.2319340000004</c:v>
                </c:pt>
                <c:pt idx="15">
                  <c:v>5275.9675294999997</c:v>
                </c:pt>
                <c:pt idx="16">
                  <c:v>5264.7773434999999</c:v>
                </c:pt>
                <c:pt idx="17">
                  <c:v>5296.7150879999999</c:v>
                </c:pt>
                <c:pt idx="18">
                  <c:v>5299.8679200000006</c:v>
                </c:pt>
                <c:pt idx="19">
                  <c:v>8773.0590819999998</c:v>
                </c:pt>
                <c:pt idx="20">
                  <c:v>8796.044922000001</c:v>
                </c:pt>
                <c:pt idx="21">
                  <c:v>8773.6108399999994</c:v>
                </c:pt>
                <c:pt idx="22">
                  <c:v>8765.4257814999983</c:v>
                </c:pt>
                <c:pt idx="23">
                  <c:v>8768.9091795000004</c:v>
                </c:pt>
                <c:pt idx="24">
                  <c:v>8751.4609375</c:v>
                </c:pt>
                <c:pt idx="25">
                  <c:v>8750.3989259999998</c:v>
                </c:pt>
                <c:pt idx="26">
                  <c:v>8755.2880860000005</c:v>
                </c:pt>
                <c:pt idx="27">
                  <c:v>7805.3818360000005</c:v>
                </c:pt>
                <c:pt idx="28">
                  <c:v>7800.6477054999996</c:v>
                </c:pt>
                <c:pt idx="29">
                  <c:v>7800.13501</c:v>
                </c:pt>
                <c:pt idx="30">
                  <c:v>7802.216797</c:v>
                </c:pt>
                <c:pt idx="31">
                  <c:v>7794.029297</c:v>
                </c:pt>
                <c:pt idx="32">
                  <c:v>7809.8564449999994</c:v>
                </c:pt>
                <c:pt idx="33">
                  <c:v>7801.0097655</c:v>
                </c:pt>
                <c:pt idx="34">
                  <c:v>7520.2402345</c:v>
                </c:pt>
                <c:pt idx="35">
                  <c:v>7534.8940430000002</c:v>
                </c:pt>
                <c:pt idx="36">
                  <c:v>7512.6965330000003</c:v>
                </c:pt>
                <c:pt idx="37">
                  <c:v>7505.3706055000002</c:v>
                </c:pt>
                <c:pt idx="38">
                  <c:v>7526.7241210000002</c:v>
                </c:pt>
                <c:pt idx="39">
                  <c:v>7516.6958009999998</c:v>
                </c:pt>
                <c:pt idx="40">
                  <c:v>7511.626953</c:v>
                </c:pt>
                <c:pt idx="41">
                  <c:v>7400.2197264999995</c:v>
                </c:pt>
                <c:pt idx="42">
                  <c:v>7434.0612789999996</c:v>
                </c:pt>
                <c:pt idx="43">
                  <c:v>7420.3269039999996</c:v>
                </c:pt>
                <c:pt idx="44">
                  <c:v>7408.9772950000006</c:v>
                </c:pt>
                <c:pt idx="45">
                  <c:v>7401.8701175000006</c:v>
                </c:pt>
                <c:pt idx="46">
                  <c:v>7417.3371580000003</c:v>
                </c:pt>
                <c:pt idx="47">
                  <c:v>7425.4113770000004</c:v>
                </c:pt>
                <c:pt idx="48">
                  <c:v>7417.4885254999999</c:v>
                </c:pt>
                <c:pt idx="49">
                  <c:v>7417.0795899999994</c:v>
                </c:pt>
                <c:pt idx="50">
                  <c:v>5974.8996585000004</c:v>
                </c:pt>
                <c:pt idx="51">
                  <c:v>5976.0493164999998</c:v>
                </c:pt>
                <c:pt idx="52">
                  <c:v>5982.6752930000002</c:v>
                </c:pt>
                <c:pt idx="53">
                  <c:v>5986.4423829999996</c:v>
                </c:pt>
                <c:pt idx="54">
                  <c:v>5986.0251465000001</c:v>
                </c:pt>
                <c:pt idx="55">
                  <c:v>5980.0439454999996</c:v>
                </c:pt>
                <c:pt idx="56">
                  <c:v>5989.4699710000004</c:v>
                </c:pt>
                <c:pt idx="57">
                  <c:v>5986.7128910000001</c:v>
                </c:pt>
                <c:pt idx="58">
                  <c:v>5982.3151854999996</c:v>
                </c:pt>
                <c:pt idx="59">
                  <c:v>5211.2387694999998</c:v>
                </c:pt>
                <c:pt idx="60">
                  <c:v>5220.8830565000007</c:v>
                </c:pt>
                <c:pt idx="61">
                  <c:v>5219.9670409999999</c:v>
                </c:pt>
                <c:pt idx="62">
                  <c:v>5208.8403324999999</c:v>
                </c:pt>
                <c:pt idx="63">
                  <c:v>5205.2683109999998</c:v>
                </c:pt>
                <c:pt idx="64">
                  <c:v>5213.0258789999998</c:v>
                </c:pt>
                <c:pt idx="65">
                  <c:v>5204.2753905</c:v>
                </c:pt>
                <c:pt idx="66">
                  <c:v>5193.3361814999998</c:v>
                </c:pt>
                <c:pt idx="67">
                  <c:v>5196.5039059999999</c:v>
                </c:pt>
                <c:pt idx="68">
                  <c:v>4260.3645020000004</c:v>
                </c:pt>
                <c:pt idx="69">
                  <c:v>4273.3444825000006</c:v>
                </c:pt>
                <c:pt idx="70">
                  <c:v>4261.7145995000001</c:v>
                </c:pt>
                <c:pt idx="71">
                  <c:v>4224.8818360000005</c:v>
                </c:pt>
                <c:pt idx="72">
                  <c:v>4239.9033204999996</c:v>
                </c:pt>
                <c:pt idx="73">
                  <c:v>4237.9892579999996</c:v>
                </c:pt>
                <c:pt idx="74">
                  <c:v>4271.7590335000004</c:v>
                </c:pt>
                <c:pt idx="75">
                  <c:v>4271.5239259999998</c:v>
                </c:pt>
                <c:pt idx="76">
                  <c:v>4254.9196780000002</c:v>
                </c:pt>
              </c:numCache>
            </c:numRef>
          </c:xVal>
          <c:yVal>
            <c:numRef>
              <c:f>' 10 models'!$I$2:$I$78</c:f>
              <c:numCache>
                <c:formatCode>General</c:formatCode>
                <c:ptCount val="77"/>
                <c:pt idx="0">
                  <c:v>119.99433083116884</c:v>
                </c:pt>
                <c:pt idx="1">
                  <c:v>119.99433083116884</c:v>
                </c:pt>
                <c:pt idx="2">
                  <c:v>119.99433083116884</c:v>
                </c:pt>
                <c:pt idx="3">
                  <c:v>119.99433083116884</c:v>
                </c:pt>
                <c:pt idx="4">
                  <c:v>119.99433083116884</c:v>
                </c:pt>
                <c:pt idx="5">
                  <c:v>119.99433083116884</c:v>
                </c:pt>
                <c:pt idx="6">
                  <c:v>119.99433083116884</c:v>
                </c:pt>
                <c:pt idx="7">
                  <c:v>119.99433083116884</c:v>
                </c:pt>
                <c:pt idx="8">
                  <c:v>119.99433083116884</c:v>
                </c:pt>
                <c:pt idx="9">
                  <c:v>119.99433083116884</c:v>
                </c:pt>
                <c:pt idx="10">
                  <c:v>119.99433083116884</c:v>
                </c:pt>
                <c:pt idx="11">
                  <c:v>119.99433083116884</c:v>
                </c:pt>
                <c:pt idx="12">
                  <c:v>119.99433083116884</c:v>
                </c:pt>
                <c:pt idx="13">
                  <c:v>119.99433083116884</c:v>
                </c:pt>
                <c:pt idx="14">
                  <c:v>119.99433083116884</c:v>
                </c:pt>
                <c:pt idx="15">
                  <c:v>119.99433083116884</c:v>
                </c:pt>
                <c:pt idx="16">
                  <c:v>119.99433083116884</c:v>
                </c:pt>
                <c:pt idx="17">
                  <c:v>119.99433083116884</c:v>
                </c:pt>
                <c:pt idx="18">
                  <c:v>119.99433083116884</c:v>
                </c:pt>
                <c:pt idx="19">
                  <c:v>119.99433083116884</c:v>
                </c:pt>
                <c:pt idx="20">
                  <c:v>119.99433083116884</c:v>
                </c:pt>
                <c:pt idx="21">
                  <c:v>119.99433083116884</c:v>
                </c:pt>
                <c:pt idx="22">
                  <c:v>119.99433083116884</c:v>
                </c:pt>
                <c:pt idx="23">
                  <c:v>119.99433083116884</c:v>
                </c:pt>
                <c:pt idx="24">
                  <c:v>119.99433083116884</c:v>
                </c:pt>
                <c:pt idx="25">
                  <c:v>119.99433083116884</c:v>
                </c:pt>
                <c:pt idx="26">
                  <c:v>119.99433083116884</c:v>
                </c:pt>
                <c:pt idx="27">
                  <c:v>119.99433083116884</c:v>
                </c:pt>
                <c:pt idx="28">
                  <c:v>119.99433083116884</c:v>
                </c:pt>
                <c:pt idx="29">
                  <c:v>119.99433083116884</c:v>
                </c:pt>
                <c:pt idx="30">
                  <c:v>119.99433083116884</c:v>
                </c:pt>
                <c:pt idx="31">
                  <c:v>119.99433083116884</c:v>
                </c:pt>
                <c:pt idx="32">
                  <c:v>119.99433083116884</c:v>
                </c:pt>
                <c:pt idx="33">
                  <c:v>119.99433083116884</c:v>
                </c:pt>
                <c:pt idx="34">
                  <c:v>119.99433083116884</c:v>
                </c:pt>
                <c:pt idx="35">
                  <c:v>119.99433083116884</c:v>
                </c:pt>
                <c:pt idx="36">
                  <c:v>119.99433083116884</c:v>
                </c:pt>
                <c:pt idx="37">
                  <c:v>119.99433083116884</c:v>
                </c:pt>
                <c:pt idx="38">
                  <c:v>119.99433083116884</c:v>
                </c:pt>
                <c:pt idx="39">
                  <c:v>119.99433083116884</c:v>
                </c:pt>
                <c:pt idx="40">
                  <c:v>119.99433083116884</c:v>
                </c:pt>
                <c:pt idx="41">
                  <c:v>119.99433083116884</c:v>
                </c:pt>
                <c:pt idx="42">
                  <c:v>119.99433083116884</c:v>
                </c:pt>
                <c:pt idx="43">
                  <c:v>119.99433083116884</c:v>
                </c:pt>
                <c:pt idx="44">
                  <c:v>119.99433083116884</c:v>
                </c:pt>
                <c:pt idx="45">
                  <c:v>119.99433083116884</c:v>
                </c:pt>
                <c:pt idx="46">
                  <c:v>119.99433083116884</c:v>
                </c:pt>
                <c:pt idx="47">
                  <c:v>119.99433083116884</c:v>
                </c:pt>
                <c:pt idx="48">
                  <c:v>119.99433083116884</c:v>
                </c:pt>
                <c:pt idx="49">
                  <c:v>119.99433083116884</c:v>
                </c:pt>
                <c:pt idx="50">
                  <c:v>119.99433083116884</c:v>
                </c:pt>
                <c:pt idx="51">
                  <c:v>119.99433083116884</c:v>
                </c:pt>
                <c:pt idx="52">
                  <c:v>119.99433083116884</c:v>
                </c:pt>
                <c:pt idx="53">
                  <c:v>119.99433083116884</c:v>
                </c:pt>
                <c:pt idx="54">
                  <c:v>119.99433083116884</c:v>
                </c:pt>
                <c:pt idx="55">
                  <c:v>119.99433083116884</c:v>
                </c:pt>
                <c:pt idx="56">
                  <c:v>119.99433083116884</c:v>
                </c:pt>
                <c:pt idx="57">
                  <c:v>119.99433083116884</c:v>
                </c:pt>
                <c:pt idx="58">
                  <c:v>119.99433083116884</c:v>
                </c:pt>
                <c:pt idx="59">
                  <c:v>119.99433083116884</c:v>
                </c:pt>
                <c:pt idx="60">
                  <c:v>119.99433083116884</c:v>
                </c:pt>
                <c:pt idx="61">
                  <c:v>119.99433083116884</c:v>
                </c:pt>
                <c:pt idx="62">
                  <c:v>119.99433083116884</c:v>
                </c:pt>
                <c:pt idx="63">
                  <c:v>119.99433083116884</c:v>
                </c:pt>
                <c:pt idx="64">
                  <c:v>119.99433083116884</c:v>
                </c:pt>
                <c:pt idx="65">
                  <c:v>119.99433083116884</c:v>
                </c:pt>
                <c:pt idx="66">
                  <c:v>119.99433083116884</c:v>
                </c:pt>
                <c:pt idx="67">
                  <c:v>119.99433083116884</c:v>
                </c:pt>
                <c:pt idx="68">
                  <c:v>119.99433083116884</c:v>
                </c:pt>
                <c:pt idx="69">
                  <c:v>119.99433083116884</c:v>
                </c:pt>
                <c:pt idx="70">
                  <c:v>119.99433083116884</c:v>
                </c:pt>
                <c:pt idx="71">
                  <c:v>119.99433083116884</c:v>
                </c:pt>
                <c:pt idx="72">
                  <c:v>119.99433083116884</c:v>
                </c:pt>
                <c:pt idx="73">
                  <c:v>119.99433083116884</c:v>
                </c:pt>
                <c:pt idx="74">
                  <c:v>119.99433083116884</c:v>
                </c:pt>
                <c:pt idx="75">
                  <c:v>119.99433083116884</c:v>
                </c:pt>
                <c:pt idx="76">
                  <c:v>119.99433083116884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7280064"/>
        <c:axId val="607280456"/>
      </c:scatterChart>
      <c:valAx>
        <c:axId val="607280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607280456"/>
        <c:crosses val="autoZero"/>
        <c:crossBetween val="midCat"/>
      </c:valAx>
      <c:valAx>
        <c:axId val="607280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 ARTEC -ROMER (ml)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607280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 10 contours'!$D$2:$D$83</c:f>
              <c:numCache>
                <c:formatCode>General</c:formatCode>
                <c:ptCount val="82"/>
                <c:pt idx="0">
                  <c:v>306.84841899999998</c:v>
                </c:pt>
                <c:pt idx="1">
                  <c:v>307.22717299999999</c:v>
                </c:pt>
                <c:pt idx="2">
                  <c:v>306.99792500000001</c:v>
                </c:pt>
                <c:pt idx="3">
                  <c:v>308.06970200000001</c:v>
                </c:pt>
                <c:pt idx="4">
                  <c:v>308.300476</c:v>
                </c:pt>
                <c:pt idx="5">
                  <c:v>307.94912699999998</c:v>
                </c:pt>
                <c:pt idx="6">
                  <c:v>307.18359400000003</c:v>
                </c:pt>
                <c:pt idx="7">
                  <c:v>307.57000699999998</c:v>
                </c:pt>
                <c:pt idx="8">
                  <c:v>307.13601699999998</c:v>
                </c:pt>
                <c:pt idx="9">
                  <c:v>283.05551100000002</c:v>
                </c:pt>
                <c:pt idx="10">
                  <c:v>284.67294299999998</c:v>
                </c:pt>
                <c:pt idx="11">
                  <c:v>285.14050300000002</c:v>
                </c:pt>
                <c:pt idx="12">
                  <c:v>284.40521200000001</c:v>
                </c:pt>
                <c:pt idx="13">
                  <c:v>282.89233400000001</c:v>
                </c:pt>
                <c:pt idx="14">
                  <c:v>284.09164399999997</c:v>
                </c:pt>
                <c:pt idx="15">
                  <c:v>285.83807400000001</c:v>
                </c:pt>
                <c:pt idx="16">
                  <c:v>258.79977400000001</c:v>
                </c:pt>
                <c:pt idx="17">
                  <c:v>262.176605</c:v>
                </c:pt>
                <c:pt idx="18">
                  <c:v>259.03274499999998</c:v>
                </c:pt>
                <c:pt idx="19">
                  <c:v>258.64315800000003</c:v>
                </c:pt>
                <c:pt idx="20">
                  <c:v>258.05444299999999</c:v>
                </c:pt>
                <c:pt idx="21">
                  <c:v>259.19085699999999</c:v>
                </c:pt>
                <c:pt idx="22">
                  <c:v>259.29458599999998</c:v>
                </c:pt>
                <c:pt idx="23">
                  <c:v>259.15737899999999</c:v>
                </c:pt>
                <c:pt idx="24">
                  <c:v>334.42630000000003</c:v>
                </c:pt>
                <c:pt idx="25">
                  <c:v>335.11523399999999</c:v>
                </c:pt>
                <c:pt idx="26">
                  <c:v>334.41189600000001</c:v>
                </c:pt>
                <c:pt idx="27">
                  <c:v>334.13269000000003</c:v>
                </c:pt>
                <c:pt idx="28">
                  <c:v>334.15905800000002</c:v>
                </c:pt>
                <c:pt idx="29">
                  <c:v>334.046875</c:v>
                </c:pt>
                <c:pt idx="30">
                  <c:v>333.77914399999997</c:v>
                </c:pt>
                <c:pt idx="31">
                  <c:v>334.189728</c:v>
                </c:pt>
                <c:pt idx="32">
                  <c:v>315.62197900000001</c:v>
                </c:pt>
                <c:pt idx="33">
                  <c:v>315.47500600000001</c:v>
                </c:pt>
                <c:pt idx="34">
                  <c:v>315.63198899999998</c:v>
                </c:pt>
                <c:pt idx="35">
                  <c:v>315.27355999999997</c:v>
                </c:pt>
                <c:pt idx="36">
                  <c:v>315.07839999999999</c:v>
                </c:pt>
                <c:pt idx="37">
                  <c:v>315.77417000000003</c:v>
                </c:pt>
                <c:pt idx="38">
                  <c:v>315.51361100000003</c:v>
                </c:pt>
                <c:pt idx="39">
                  <c:v>315.63089000000002</c:v>
                </c:pt>
                <c:pt idx="40">
                  <c:v>311.84213299999999</c:v>
                </c:pt>
                <c:pt idx="41">
                  <c:v>312.50799599999999</c:v>
                </c:pt>
                <c:pt idx="42">
                  <c:v>311.24151599999999</c:v>
                </c:pt>
                <c:pt idx="43">
                  <c:v>311.313782</c:v>
                </c:pt>
                <c:pt idx="44">
                  <c:v>312.408905</c:v>
                </c:pt>
                <c:pt idx="45">
                  <c:v>308.77560399999999</c:v>
                </c:pt>
                <c:pt idx="46">
                  <c:v>308.77181999999999</c:v>
                </c:pt>
                <c:pt idx="47">
                  <c:v>309.39694200000002</c:v>
                </c:pt>
                <c:pt idx="48">
                  <c:v>310.326324</c:v>
                </c:pt>
                <c:pt idx="49">
                  <c:v>309.74932899999999</c:v>
                </c:pt>
                <c:pt idx="50">
                  <c:v>309.76242100000002</c:v>
                </c:pt>
                <c:pt idx="51">
                  <c:v>309.45169099999998</c:v>
                </c:pt>
                <c:pt idx="52">
                  <c:v>309.61639400000001</c:v>
                </c:pt>
                <c:pt idx="53">
                  <c:v>310.04080199999999</c:v>
                </c:pt>
                <c:pt idx="54">
                  <c:v>310.179688</c:v>
                </c:pt>
                <c:pt idx="55">
                  <c:v>276.53283699999997</c:v>
                </c:pt>
                <c:pt idx="56">
                  <c:v>276.49438500000002</c:v>
                </c:pt>
                <c:pt idx="57">
                  <c:v>276.82605000000001</c:v>
                </c:pt>
                <c:pt idx="58">
                  <c:v>276.91232300000001</c:v>
                </c:pt>
                <c:pt idx="59">
                  <c:v>276.91720600000002</c:v>
                </c:pt>
                <c:pt idx="60">
                  <c:v>277.16119400000002</c:v>
                </c:pt>
                <c:pt idx="61">
                  <c:v>277.38259900000003</c:v>
                </c:pt>
                <c:pt idx="62">
                  <c:v>277.21661399999999</c:v>
                </c:pt>
                <c:pt idx="63">
                  <c:v>277.09973100000002</c:v>
                </c:pt>
                <c:pt idx="64">
                  <c:v>259.47348</c:v>
                </c:pt>
                <c:pt idx="65">
                  <c:v>260.15286300000002</c:v>
                </c:pt>
                <c:pt idx="66">
                  <c:v>260.129547</c:v>
                </c:pt>
                <c:pt idx="67">
                  <c:v>259.30169699999999</c:v>
                </c:pt>
                <c:pt idx="68">
                  <c:v>259.74154700000003</c:v>
                </c:pt>
                <c:pt idx="69">
                  <c:v>259.70712300000002</c:v>
                </c:pt>
                <c:pt idx="70">
                  <c:v>259.60730000000001</c:v>
                </c:pt>
                <c:pt idx="71">
                  <c:v>259.332581</c:v>
                </c:pt>
                <c:pt idx="72">
                  <c:v>259.51547199999999</c:v>
                </c:pt>
                <c:pt idx="73">
                  <c:v>232.707123</c:v>
                </c:pt>
                <c:pt idx="74">
                  <c:v>232.802673</c:v>
                </c:pt>
                <c:pt idx="75">
                  <c:v>232.27745100000001</c:v>
                </c:pt>
                <c:pt idx="76">
                  <c:v>232.39128099999999</c:v>
                </c:pt>
                <c:pt idx="77">
                  <c:v>232.78741500000001</c:v>
                </c:pt>
                <c:pt idx="78">
                  <c:v>232.22366299999999</c:v>
                </c:pt>
                <c:pt idx="79">
                  <c:v>232.32704200000001</c:v>
                </c:pt>
                <c:pt idx="80">
                  <c:v>231.88661200000001</c:v>
                </c:pt>
                <c:pt idx="81">
                  <c:v>231.85992400000001</c:v>
                </c:pt>
              </c:numCache>
            </c:numRef>
          </c:xVal>
          <c:yVal>
            <c:numRef>
              <c:f>' 10 contours'!$C$2:$C$83</c:f>
              <c:numCache>
                <c:formatCode>General</c:formatCode>
                <c:ptCount val="82"/>
                <c:pt idx="0">
                  <c:v>304.638733</c:v>
                </c:pt>
                <c:pt idx="1">
                  <c:v>304.40396099999998</c:v>
                </c:pt>
                <c:pt idx="2">
                  <c:v>304.54785199999998</c:v>
                </c:pt>
                <c:pt idx="3">
                  <c:v>305.73187300000001</c:v>
                </c:pt>
                <c:pt idx="4">
                  <c:v>305.39926100000002</c:v>
                </c:pt>
                <c:pt idx="5">
                  <c:v>305.76135299999999</c:v>
                </c:pt>
                <c:pt idx="6">
                  <c:v>304.86721799999998</c:v>
                </c:pt>
                <c:pt idx="7">
                  <c:v>306.974243</c:v>
                </c:pt>
                <c:pt idx="8">
                  <c:v>307.22631799999999</c:v>
                </c:pt>
                <c:pt idx="9">
                  <c:v>280.66662600000001</c:v>
                </c:pt>
                <c:pt idx="10">
                  <c:v>284.64599600000003</c:v>
                </c:pt>
                <c:pt idx="11">
                  <c:v>283.31057700000002</c:v>
                </c:pt>
                <c:pt idx="12">
                  <c:v>283.64138800000001</c:v>
                </c:pt>
                <c:pt idx="13">
                  <c:v>284.69760100000002</c:v>
                </c:pt>
                <c:pt idx="14">
                  <c:v>284.46301299999999</c:v>
                </c:pt>
                <c:pt idx="15">
                  <c:v>284.64804099999998</c:v>
                </c:pt>
                <c:pt idx="16">
                  <c:v>258.47399899999999</c:v>
                </c:pt>
                <c:pt idx="17">
                  <c:v>258.77264400000001</c:v>
                </c:pt>
                <c:pt idx="18">
                  <c:v>258.82278400000001</c:v>
                </c:pt>
                <c:pt idx="19">
                  <c:v>257.79708900000003</c:v>
                </c:pt>
                <c:pt idx="20">
                  <c:v>258.19921900000003</c:v>
                </c:pt>
                <c:pt idx="21">
                  <c:v>259.35870399999999</c:v>
                </c:pt>
                <c:pt idx="22">
                  <c:v>259.24728399999998</c:v>
                </c:pt>
                <c:pt idx="23">
                  <c:v>259.26406900000001</c:v>
                </c:pt>
                <c:pt idx="24">
                  <c:v>333.209137</c:v>
                </c:pt>
                <c:pt idx="25">
                  <c:v>332.071259</c:v>
                </c:pt>
                <c:pt idx="26">
                  <c:v>331.98355099999998</c:v>
                </c:pt>
                <c:pt idx="27">
                  <c:v>333.02404799999999</c:v>
                </c:pt>
                <c:pt idx="28">
                  <c:v>333.24829099999999</c:v>
                </c:pt>
                <c:pt idx="29">
                  <c:v>331.97393799999998</c:v>
                </c:pt>
                <c:pt idx="30">
                  <c:v>331.69430499999999</c:v>
                </c:pt>
                <c:pt idx="31">
                  <c:v>334.34677099999999</c:v>
                </c:pt>
                <c:pt idx="32">
                  <c:v>313.31503300000003</c:v>
                </c:pt>
                <c:pt idx="33">
                  <c:v>313.29022200000003</c:v>
                </c:pt>
                <c:pt idx="34">
                  <c:v>313.21337899999997</c:v>
                </c:pt>
                <c:pt idx="35">
                  <c:v>313.51675399999999</c:v>
                </c:pt>
                <c:pt idx="36">
                  <c:v>313.45559700000001</c:v>
                </c:pt>
                <c:pt idx="37">
                  <c:v>313.400848</c:v>
                </c:pt>
                <c:pt idx="38">
                  <c:v>313.519409</c:v>
                </c:pt>
                <c:pt idx="39">
                  <c:v>313.22799700000002</c:v>
                </c:pt>
                <c:pt idx="40">
                  <c:v>308.900665</c:v>
                </c:pt>
                <c:pt idx="41">
                  <c:v>308.91751099999999</c:v>
                </c:pt>
                <c:pt idx="42">
                  <c:v>309.57766700000002</c:v>
                </c:pt>
                <c:pt idx="43">
                  <c:v>308.84741200000002</c:v>
                </c:pt>
                <c:pt idx="44">
                  <c:v>308.66738900000001</c:v>
                </c:pt>
                <c:pt idx="45">
                  <c:v>311.75936899999999</c:v>
                </c:pt>
                <c:pt idx="46">
                  <c:v>311.52407799999997</c:v>
                </c:pt>
                <c:pt idx="47">
                  <c:v>306.56686400000001</c:v>
                </c:pt>
                <c:pt idx="48">
                  <c:v>306.98281900000001</c:v>
                </c:pt>
                <c:pt idx="49">
                  <c:v>307.01419099999998</c:v>
                </c:pt>
                <c:pt idx="50">
                  <c:v>306.51709</c:v>
                </c:pt>
                <c:pt idx="51">
                  <c:v>306.42849699999999</c:v>
                </c:pt>
                <c:pt idx="52">
                  <c:v>306.99832199999997</c:v>
                </c:pt>
                <c:pt idx="53">
                  <c:v>306.551331</c:v>
                </c:pt>
                <c:pt idx="54">
                  <c:v>306.403076</c:v>
                </c:pt>
                <c:pt idx="55">
                  <c:v>274.46469100000002</c:v>
                </c:pt>
                <c:pt idx="56">
                  <c:v>274.61721799999998</c:v>
                </c:pt>
                <c:pt idx="57">
                  <c:v>274.55352800000003</c:v>
                </c:pt>
                <c:pt idx="58">
                  <c:v>274.61200000000002</c:v>
                </c:pt>
                <c:pt idx="59">
                  <c:v>274.66720600000002</c:v>
                </c:pt>
                <c:pt idx="60">
                  <c:v>274.035034</c:v>
                </c:pt>
                <c:pt idx="61">
                  <c:v>274.14767499999999</c:v>
                </c:pt>
                <c:pt idx="62">
                  <c:v>274.25811800000002</c:v>
                </c:pt>
                <c:pt idx="63">
                  <c:v>274.24108899999999</c:v>
                </c:pt>
                <c:pt idx="64">
                  <c:v>256.86746199999999</c:v>
                </c:pt>
                <c:pt idx="65">
                  <c:v>256.817657</c:v>
                </c:pt>
                <c:pt idx="66">
                  <c:v>256.52505500000001</c:v>
                </c:pt>
                <c:pt idx="67">
                  <c:v>256.90219100000002</c:v>
                </c:pt>
                <c:pt idx="68">
                  <c:v>256.24789399999997</c:v>
                </c:pt>
                <c:pt idx="69">
                  <c:v>256.25476099999997</c:v>
                </c:pt>
                <c:pt idx="70">
                  <c:v>256.19683800000001</c:v>
                </c:pt>
                <c:pt idx="71">
                  <c:v>255.849976</c:v>
                </c:pt>
                <c:pt idx="72">
                  <c:v>255.937622</c:v>
                </c:pt>
                <c:pt idx="73">
                  <c:v>234.150238</c:v>
                </c:pt>
                <c:pt idx="74">
                  <c:v>234.65252699999999</c:v>
                </c:pt>
                <c:pt idx="75">
                  <c:v>234.62582399999999</c:v>
                </c:pt>
                <c:pt idx="76">
                  <c:v>232.62088</c:v>
                </c:pt>
                <c:pt idx="77">
                  <c:v>233.070618</c:v>
                </c:pt>
                <c:pt idx="78">
                  <c:v>233.158569</c:v>
                </c:pt>
                <c:pt idx="79">
                  <c:v>235.16751099999999</c:v>
                </c:pt>
                <c:pt idx="80">
                  <c:v>235.35734600000001</c:v>
                </c:pt>
                <c:pt idx="81">
                  <c:v>234.60270700000001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7281240"/>
        <c:axId val="607281632"/>
      </c:scatterChart>
      <c:valAx>
        <c:axId val="607281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ARTEC (ml)</a:t>
                </a:r>
              </a:p>
            </c:rich>
          </c:tx>
          <c:layout>
            <c:manualLayout>
              <c:xMode val="edge"/>
              <c:yMode val="edge"/>
              <c:x val="0.45840161803071694"/>
              <c:y val="0.913607305936073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607281632"/>
        <c:crosses val="autoZero"/>
        <c:crossBetween val="midCat"/>
      </c:valAx>
      <c:valAx>
        <c:axId val="607281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ROMER (ml)</a:t>
                </a:r>
              </a:p>
            </c:rich>
          </c:tx>
          <c:layout>
            <c:manualLayout>
              <c:xMode val="edge"/>
              <c:yMode val="edge"/>
              <c:x val="2.3954658062749885E-2"/>
              <c:y val="0.315759393089562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607281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10 contours'!$F$2:$F$83</c:f>
              <c:numCache>
                <c:formatCode>General</c:formatCode>
                <c:ptCount val="82"/>
                <c:pt idx="0">
                  <c:v>305.74357599999996</c:v>
                </c:pt>
                <c:pt idx="1">
                  <c:v>305.81556699999999</c:v>
                </c:pt>
                <c:pt idx="2">
                  <c:v>305.77288850000002</c:v>
                </c:pt>
                <c:pt idx="3">
                  <c:v>306.90078749999998</c:v>
                </c:pt>
                <c:pt idx="4">
                  <c:v>306.84986850000001</c:v>
                </c:pt>
                <c:pt idx="5">
                  <c:v>306.85523999999998</c:v>
                </c:pt>
                <c:pt idx="6">
                  <c:v>306.02540599999998</c:v>
                </c:pt>
                <c:pt idx="7">
                  <c:v>307.27212499999996</c:v>
                </c:pt>
                <c:pt idx="8">
                  <c:v>307.18116750000002</c:v>
                </c:pt>
                <c:pt idx="9">
                  <c:v>281.86106849999999</c:v>
                </c:pt>
                <c:pt idx="10">
                  <c:v>284.6594695</c:v>
                </c:pt>
                <c:pt idx="11">
                  <c:v>284.22554000000002</c:v>
                </c:pt>
                <c:pt idx="12">
                  <c:v>284.02330000000001</c:v>
                </c:pt>
                <c:pt idx="13">
                  <c:v>283.79496749999998</c:v>
                </c:pt>
                <c:pt idx="14">
                  <c:v>284.27732849999995</c:v>
                </c:pt>
                <c:pt idx="15">
                  <c:v>285.24305749999996</c:v>
                </c:pt>
                <c:pt idx="16">
                  <c:v>258.6368865</c:v>
                </c:pt>
                <c:pt idx="17">
                  <c:v>260.4746245</c:v>
                </c:pt>
                <c:pt idx="18">
                  <c:v>258.92776449999997</c:v>
                </c:pt>
                <c:pt idx="19">
                  <c:v>258.2201235</c:v>
                </c:pt>
                <c:pt idx="20">
                  <c:v>258.12683100000004</c:v>
                </c:pt>
                <c:pt idx="21">
                  <c:v>259.27478050000002</c:v>
                </c:pt>
                <c:pt idx="22">
                  <c:v>259.27093500000001</c:v>
                </c:pt>
                <c:pt idx="23">
                  <c:v>259.21072400000003</c:v>
                </c:pt>
                <c:pt idx="24">
                  <c:v>333.81771850000001</c:v>
                </c:pt>
                <c:pt idx="25">
                  <c:v>333.59324649999996</c:v>
                </c:pt>
                <c:pt idx="26">
                  <c:v>333.1977235</c:v>
                </c:pt>
                <c:pt idx="27">
                  <c:v>333.57836900000001</c:v>
                </c:pt>
                <c:pt idx="28">
                  <c:v>333.70367450000003</c:v>
                </c:pt>
                <c:pt idx="29">
                  <c:v>333.01040649999999</c:v>
                </c:pt>
                <c:pt idx="30">
                  <c:v>332.73672449999998</c:v>
                </c:pt>
                <c:pt idx="31">
                  <c:v>334.26824950000002</c:v>
                </c:pt>
                <c:pt idx="32">
                  <c:v>314.46850600000005</c:v>
                </c:pt>
                <c:pt idx="33">
                  <c:v>314.38261399999999</c:v>
                </c:pt>
                <c:pt idx="34">
                  <c:v>314.422684</c:v>
                </c:pt>
                <c:pt idx="35">
                  <c:v>314.39515699999998</c:v>
                </c:pt>
                <c:pt idx="36">
                  <c:v>314.2669985</c:v>
                </c:pt>
                <c:pt idx="37">
                  <c:v>314.58750900000001</c:v>
                </c:pt>
                <c:pt idx="38">
                  <c:v>314.51651000000004</c:v>
                </c:pt>
                <c:pt idx="39">
                  <c:v>314.42944350000005</c:v>
                </c:pt>
                <c:pt idx="40">
                  <c:v>310.371399</c:v>
                </c:pt>
                <c:pt idx="41">
                  <c:v>310.71275349999996</c:v>
                </c:pt>
                <c:pt idx="42">
                  <c:v>310.40959150000003</c:v>
                </c:pt>
                <c:pt idx="43">
                  <c:v>310.08059700000001</c:v>
                </c:pt>
                <c:pt idx="44">
                  <c:v>310.53814699999998</c:v>
                </c:pt>
                <c:pt idx="45">
                  <c:v>310.26748650000002</c:v>
                </c:pt>
                <c:pt idx="46">
                  <c:v>310.14794899999998</c:v>
                </c:pt>
                <c:pt idx="47">
                  <c:v>307.98190299999999</c:v>
                </c:pt>
                <c:pt idx="48">
                  <c:v>308.65457149999997</c:v>
                </c:pt>
                <c:pt idx="49">
                  <c:v>308.38175999999999</c:v>
                </c:pt>
                <c:pt idx="50">
                  <c:v>308.13975549999998</c:v>
                </c:pt>
                <c:pt idx="51">
                  <c:v>307.94009399999999</c:v>
                </c:pt>
                <c:pt idx="52">
                  <c:v>308.30735800000002</c:v>
                </c:pt>
                <c:pt idx="53">
                  <c:v>308.29606649999999</c:v>
                </c:pt>
                <c:pt idx="54">
                  <c:v>308.291382</c:v>
                </c:pt>
                <c:pt idx="55">
                  <c:v>275.49876399999999</c:v>
                </c:pt>
                <c:pt idx="56">
                  <c:v>275.55580150000003</c:v>
                </c:pt>
                <c:pt idx="57">
                  <c:v>275.68978900000002</c:v>
                </c:pt>
                <c:pt idx="58">
                  <c:v>275.76216150000005</c:v>
                </c:pt>
                <c:pt idx="59">
                  <c:v>275.79220600000002</c:v>
                </c:pt>
                <c:pt idx="60">
                  <c:v>275.59811400000001</c:v>
                </c:pt>
                <c:pt idx="61">
                  <c:v>275.76513699999998</c:v>
                </c:pt>
                <c:pt idx="62">
                  <c:v>275.73736600000001</c:v>
                </c:pt>
                <c:pt idx="63">
                  <c:v>275.67041</c:v>
                </c:pt>
                <c:pt idx="64">
                  <c:v>258.17047100000002</c:v>
                </c:pt>
                <c:pt idx="65">
                  <c:v>258.48526000000004</c:v>
                </c:pt>
                <c:pt idx="66">
                  <c:v>258.32730100000003</c:v>
                </c:pt>
                <c:pt idx="67">
                  <c:v>258.101944</c:v>
                </c:pt>
                <c:pt idx="68">
                  <c:v>257.99472049999997</c:v>
                </c:pt>
                <c:pt idx="69">
                  <c:v>257.98094200000003</c:v>
                </c:pt>
                <c:pt idx="70">
                  <c:v>257.90206899999998</c:v>
                </c:pt>
                <c:pt idx="71">
                  <c:v>257.59127849999999</c:v>
                </c:pt>
                <c:pt idx="72">
                  <c:v>257.72654699999998</c:v>
                </c:pt>
                <c:pt idx="73">
                  <c:v>233.42868049999998</c:v>
                </c:pt>
                <c:pt idx="74">
                  <c:v>233.7276</c:v>
                </c:pt>
                <c:pt idx="75">
                  <c:v>233.4516375</c:v>
                </c:pt>
                <c:pt idx="76">
                  <c:v>232.5060805</c:v>
                </c:pt>
                <c:pt idx="77">
                  <c:v>232.92901649999999</c:v>
                </c:pt>
                <c:pt idx="78">
                  <c:v>232.69111599999999</c:v>
                </c:pt>
                <c:pt idx="79">
                  <c:v>233.7472765</c:v>
                </c:pt>
                <c:pt idx="80">
                  <c:v>233.62197900000001</c:v>
                </c:pt>
                <c:pt idx="81">
                  <c:v>233.23131549999999</c:v>
                </c:pt>
              </c:numCache>
            </c:numRef>
          </c:xVal>
          <c:yVal>
            <c:numRef>
              <c:f>' 10 contours'!$E$2:$E$83</c:f>
              <c:numCache>
                <c:formatCode>General</c:formatCode>
                <c:ptCount val="82"/>
                <c:pt idx="0">
                  <c:v>2.2096859999999765</c:v>
                </c:pt>
                <c:pt idx="1">
                  <c:v>2.8232120000000123</c:v>
                </c:pt>
                <c:pt idx="2">
                  <c:v>2.4500730000000317</c:v>
                </c:pt>
                <c:pt idx="3">
                  <c:v>2.3378289999999993</c:v>
                </c:pt>
                <c:pt idx="4">
                  <c:v>2.9012149999999792</c:v>
                </c:pt>
                <c:pt idx="5">
                  <c:v>2.1877739999999903</c:v>
                </c:pt>
                <c:pt idx="6">
                  <c:v>2.316376000000048</c:v>
                </c:pt>
                <c:pt idx="7">
                  <c:v>0.5957639999999742</c:v>
                </c:pt>
                <c:pt idx="8">
                  <c:v>-9.0301000000010845E-2</c:v>
                </c:pt>
                <c:pt idx="9">
                  <c:v>2.3888850000000161</c:v>
                </c:pt>
                <c:pt idx="10">
                  <c:v>2.6946999999950094E-2</c:v>
                </c:pt>
                <c:pt idx="11">
                  <c:v>1.8299260000000004</c:v>
                </c:pt>
                <c:pt idx="12">
                  <c:v>0.76382399999999961</c:v>
                </c:pt>
                <c:pt idx="13">
                  <c:v>-1.8052670000000148</c:v>
                </c:pt>
                <c:pt idx="14">
                  <c:v>-0.3713690000000156</c:v>
                </c:pt>
                <c:pt idx="15">
                  <c:v>1.1900330000000281</c:v>
                </c:pt>
                <c:pt idx="16">
                  <c:v>0.32577500000002146</c:v>
                </c:pt>
                <c:pt idx="17">
                  <c:v>3.4039609999999811</c:v>
                </c:pt>
                <c:pt idx="18">
                  <c:v>0.20996099999996432</c:v>
                </c:pt>
                <c:pt idx="19">
                  <c:v>0.84606899999999996</c:v>
                </c:pt>
                <c:pt idx="20">
                  <c:v>-0.14477600000003576</c:v>
                </c:pt>
                <c:pt idx="21">
                  <c:v>-0.16784699999999475</c:v>
                </c:pt>
                <c:pt idx="22">
                  <c:v>4.7302000000001954E-2</c:v>
                </c:pt>
                <c:pt idx="23">
                  <c:v>-0.10669000000001461</c:v>
                </c:pt>
                <c:pt idx="24">
                  <c:v>1.2171630000000278</c:v>
                </c:pt>
                <c:pt idx="25">
                  <c:v>3.043974999999989</c:v>
                </c:pt>
                <c:pt idx="26">
                  <c:v>2.4283450000000357</c:v>
                </c:pt>
                <c:pt idx="27">
                  <c:v>1.1086420000000317</c:v>
                </c:pt>
                <c:pt idx="28">
                  <c:v>0.9107670000000212</c:v>
                </c:pt>
                <c:pt idx="29">
                  <c:v>2.0729370000000245</c:v>
                </c:pt>
                <c:pt idx="30">
                  <c:v>2.0848389999999881</c:v>
                </c:pt>
                <c:pt idx="31">
                  <c:v>-0.15704299999998739</c:v>
                </c:pt>
                <c:pt idx="32">
                  <c:v>2.3069459999999822</c:v>
                </c:pt>
                <c:pt idx="33">
                  <c:v>2.1847839999999792</c:v>
                </c:pt>
                <c:pt idx="34">
                  <c:v>2.418610000000001</c:v>
                </c:pt>
                <c:pt idx="35">
                  <c:v>1.7568059999999832</c:v>
                </c:pt>
                <c:pt idx="36">
                  <c:v>1.6228029999999762</c:v>
                </c:pt>
                <c:pt idx="37">
                  <c:v>2.3733220000000301</c:v>
                </c:pt>
                <c:pt idx="38">
                  <c:v>1.9942020000000298</c:v>
                </c:pt>
                <c:pt idx="39">
                  <c:v>2.4028930000000059</c:v>
                </c:pt>
                <c:pt idx="40">
                  <c:v>2.9414679999999862</c:v>
                </c:pt>
                <c:pt idx="41">
                  <c:v>3.590485000000001</c:v>
                </c:pt>
                <c:pt idx="42">
                  <c:v>1.6638489999999706</c:v>
                </c:pt>
                <c:pt idx="43">
                  <c:v>2.4663699999999835</c:v>
                </c:pt>
                <c:pt idx="44">
                  <c:v>3.7415159999999901</c:v>
                </c:pt>
                <c:pt idx="45">
                  <c:v>-2.9837650000000053</c:v>
                </c:pt>
                <c:pt idx="46">
                  <c:v>-2.7522579999999834</c:v>
                </c:pt>
                <c:pt idx="47">
                  <c:v>2.8300780000000145</c:v>
                </c:pt>
                <c:pt idx="48">
                  <c:v>3.3435049999999933</c:v>
                </c:pt>
                <c:pt idx="49">
                  <c:v>2.7351380000000063</c:v>
                </c:pt>
                <c:pt idx="50">
                  <c:v>3.2453310000000215</c:v>
                </c:pt>
                <c:pt idx="51">
                  <c:v>3.0231939999999895</c:v>
                </c:pt>
                <c:pt idx="52">
                  <c:v>2.6180720000000406</c:v>
                </c:pt>
                <c:pt idx="53">
                  <c:v>3.4894709999999804</c:v>
                </c:pt>
                <c:pt idx="54">
                  <c:v>3.7766120000000001</c:v>
                </c:pt>
                <c:pt idx="55">
                  <c:v>2.0681459999999561</c:v>
                </c:pt>
                <c:pt idx="56">
                  <c:v>1.8771670000000427</c:v>
                </c:pt>
                <c:pt idx="57">
                  <c:v>2.2725219999999808</c:v>
                </c:pt>
                <c:pt idx="58">
                  <c:v>2.3003229999999917</c:v>
                </c:pt>
                <c:pt idx="59">
                  <c:v>2.25</c:v>
                </c:pt>
                <c:pt idx="60">
                  <c:v>3.1261600000000271</c:v>
                </c:pt>
                <c:pt idx="61">
                  <c:v>3.234924000000035</c:v>
                </c:pt>
                <c:pt idx="62">
                  <c:v>2.9584959999999683</c:v>
                </c:pt>
                <c:pt idx="63">
                  <c:v>2.8586420000000317</c:v>
                </c:pt>
                <c:pt idx="64">
                  <c:v>2.6060180000000059</c:v>
                </c:pt>
                <c:pt idx="65">
                  <c:v>3.3352060000000279</c:v>
                </c:pt>
                <c:pt idx="66">
                  <c:v>3.6044919999999934</c:v>
                </c:pt>
                <c:pt idx="67">
                  <c:v>2.3995059999999739</c:v>
                </c:pt>
                <c:pt idx="68">
                  <c:v>3.4936530000000516</c:v>
                </c:pt>
                <c:pt idx="69">
                  <c:v>3.4523620000000506</c:v>
                </c:pt>
                <c:pt idx="70">
                  <c:v>3.4104619999999954</c:v>
                </c:pt>
                <c:pt idx="71">
                  <c:v>3.4826050000000066</c:v>
                </c:pt>
                <c:pt idx="72">
                  <c:v>3.5778499999999838</c:v>
                </c:pt>
                <c:pt idx="73">
                  <c:v>-1.4431150000000059</c:v>
                </c:pt>
                <c:pt idx="74">
                  <c:v>-1.8498539999999934</c:v>
                </c:pt>
                <c:pt idx="75">
                  <c:v>-2.3483729999999809</c:v>
                </c:pt>
                <c:pt idx="76">
                  <c:v>-0.22959900000000744</c:v>
                </c:pt>
                <c:pt idx="77">
                  <c:v>-0.2832029999999861</c:v>
                </c:pt>
                <c:pt idx="78">
                  <c:v>-0.93490600000001223</c:v>
                </c:pt>
                <c:pt idx="79">
                  <c:v>-2.8404689999999846</c:v>
                </c:pt>
                <c:pt idx="80">
                  <c:v>-3.4707339999999931</c:v>
                </c:pt>
                <c:pt idx="81">
                  <c:v>-2.7427830000000029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contours'!$F$2:$F$83</c:f>
              <c:numCache>
                <c:formatCode>General</c:formatCode>
                <c:ptCount val="82"/>
                <c:pt idx="0">
                  <c:v>305.74357599999996</c:v>
                </c:pt>
                <c:pt idx="1">
                  <c:v>305.81556699999999</c:v>
                </c:pt>
                <c:pt idx="2">
                  <c:v>305.77288850000002</c:v>
                </c:pt>
                <c:pt idx="3">
                  <c:v>306.90078749999998</c:v>
                </c:pt>
                <c:pt idx="4">
                  <c:v>306.84986850000001</c:v>
                </c:pt>
                <c:pt idx="5">
                  <c:v>306.85523999999998</c:v>
                </c:pt>
                <c:pt idx="6">
                  <c:v>306.02540599999998</c:v>
                </c:pt>
                <c:pt idx="7">
                  <c:v>307.27212499999996</c:v>
                </c:pt>
                <c:pt idx="8">
                  <c:v>307.18116750000002</c:v>
                </c:pt>
                <c:pt idx="9">
                  <c:v>281.86106849999999</c:v>
                </c:pt>
                <c:pt idx="10">
                  <c:v>284.6594695</c:v>
                </c:pt>
                <c:pt idx="11">
                  <c:v>284.22554000000002</c:v>
                </c:pt>
                <c:pt idx="12">
                  <c:v>284.02330000000001</c:v>
                </c:pt>
                <c:pt idx="13">
                  <c:v>283.79496749999998</c:v>
                </c:pt>
                <c:pt idx="14">
                  <c:v>284.27732849999995</c:v>
                </c:pt>
                <c:pt idx="15">
                  <c:v>285.24305749999996</c:v>
                </c:pt>
                <c:pt idx="16">
                  <c:v>258.6368865</c:v>
                </c:pt>
                <c:pt idx="17">
                  <c:v>260.4746245</c:v>
                </c:pt>
                <c:pt idx="18">
                  <c:v>258.92776449999997</c:v>
                </c:pt>
                <c:pt idx="19">
                  <c:v>258.2201235</c:v>
                </c:pt>
                <c:pt idx="20">
                  <c:v>258.12683100000004</c:v>
                </c:pt>
                <c:pt idx="21">
                  <c:v>259.27478050000002</c:v>
                </c:pt>
                <c:pt idx="22">
                  <c:v>259.27093500000001</c:v>
                </c:pt>
                <c:pt idx="23">
                  <c:v>259.21072400000003</c:v>
                </c:pt>
                <c:pt idx="24">
                  <c:v>333.81771850000001</c:v>
                </c:pt>
                <c:pt idx="25">
                  <c:v>333.59324649999996</c:v>
                </c:pt>
                <c:pt idx="26">
                  <c:v>333.1977235</c:v>
                </c:pt>
                <c:pt idx="27">
                  <c:v>333.57836900000001</c:v>
                </c:pt>
                <c:pt idx="28">
                  <c:v>333.70367450000003</c:v>
                </c:pt>
                <c:pt idx="29">
                  <c:v>333.01040649999999</c:v>
                </c:pt>
                <c:pt idx="30">
                  <c:v>332.73672449999998</c:v>
                </c:pt>
                <c:pt idx="31">
                  <c:v>334.26824950000002</c:v>
                </c:pt>
                <c:pt idx="32">
                  <c:v>314.46850600000005</c:v>
                </c:pt>
                <c:pt idx="33">
                  <c:v>314.38261399999999</c:v>
                </c:pt>
                <c:pt idx="34">
                  <c:v>314.422684</c:v>
                </c:pt>
                <c:pt idx="35">
                  <c:v>314.39515699999998</c:v>
                </c:pt>
                <c:pt idx="36">
                  <c:v>314.2669985</c:v>
                </c:pt>
                <c:pt idx="37">
                  <c:v>314.58750900000001</c:v>
                </c:pt>
                <c:pt idx="38">
                  <c:v>314.51651000000004</c:v>
                </c:pt>
                <c:pt idx="39">
                  <c:v>314.42944350000005</c:v>
                </c:pt>
                <c:pt idx="40">
                  <c:v>310.371399</c:v>
                </c:pt>
                <c:pt idx="41">
                  <c:v>310.71275349999996</c:v>
                </c:pt>
                <c:pt idx="42">
                  <c:v>310.40959150000003</c:v>
                </c:pt>
                <c:pt idx="43">
                  <c:v>310.08059700000001</c:v>
                </c:pt>
                <c:pt idx="44">
                  <c:v>310.53814699999998</c:v>
                </c:pt>
                <c:pt idx="45">
                  <c:v>310.26748650000002</c:v>
                </c:pt>
                <c:pt idx="46">
                  <c:v>310.14794899999998</c:v>
                </c:pt>
                <c:pt idx="47">
                  <c:v>307.98190299999999</c:v>
                </c:pt>
                <c:pt idx="48">
                  <c:v>308.65457149999997</c:v>
                </c:pt>
                <c:pt idx="49">
                  <c:v>308.38175999999999</c:v>
                </c:pt>
                <c:pt idx="50">
                  <c:v>308.13975549999998</c:v>
                </c:pt>
                <c:pt idx="51">
                  <c:v>307.94009399999999</c:v>
                </c:pt>
                <c:pt idx="52">
                  <c:v>308.30735800000002</c:v>
                </c:pt>
                <c:pt idx="53">
                  <c:v>308.29606649999999</c:v>
                </c:pt>
                <c:pt idx="54">
                  <c:v>308.291382</c:v>
                </c:pt>
                <c:pt idx="55">
                  <c:v>275.49876399999999</c:v>
                </c:pt>
                <c:pt idx="56">
                  <c:v>275.55580150000003</c:v>
                </c:pt>
                <c:pt idx="57">
                  <c:v>275.68978900000002</c:v>
                </c:pt>
                <c:pt idx="58">
                  <c:v>275.76216150000005</c:v>
                </c:pt>
                <c:pt idx="59">
                  <c:v>275.79220600000002</c:v>
                </c:pt>
                <c:pt idx="60">
                  <c:v>275.59811400000001</c:v>
                </c:pt>
                <c:pt idx="61">
                  <c:v>275.76513699999998</c:v>
                </c:pt>
                <c:pt idx="62">
                  <c:v>275.73736600000001</c:v>
                </c:pt>
                <c:pt idx="63">
                  <c:v>275.67041</c:v>
                </c:pt>
                <c:pt idx="64">
                  <c:v>258.17047100000002</c:v>
                </c:pt>
                <c:pt idx="65">
                  <c:v>258.48526000000004</c:v>
                </c:pt>
                <c:pt idx="66">
                  <c:v>258.32730100000003</c:v>
                </c:pt>
                <c:pt idx="67">
                  <c:v>258.101944</c:v>
                </c:pt>
                <c:pt idx="68">
                  <c:v>257.99472049999997</c:v>
                </c:pt>
                <c:pt idx="69">
                  <c:v>257.98094200000003</c:v>
                </c:pt>
                <c:pt idx="70">
                  <c:v>257.90206899999998</c:v>
                </c:pt>
                <c:pt idx="71">
                  <c:v>257.59127849999999</c:v>
                </c:pt>
                <c:pt idx="72">
                  <c:v>257.72654699999998</c:v>
                </c:pt>
                <c:pt idx="73">
                  <c:v>233.42868049999998</c:v>
                </c:pt>
                <c:pt idx="74">
                  <c:v>233.7276</c:v>
                </c:pt>
                <c:pt idx="75">
                  <c:v>233.4516375</c:v>
                </c:pt>
                <c:pt idx="76">
                  <c:v>232.5060805</c:v>
                </c:pt>
                <c:pt idx="77">
                  <c:v>232.92901649999999</c:v>
                </c:pt>
                <c:pt idx="78">
                  <c:v>232.69111599999999</c:v>
                </c:pt>
                <c:pt idx="79">
                  <c:v>233.7472765</c:v>
                </c:pt>
                <c:pt idx="80">
                  <c:v>233.62197900000001</c:v>
                </c:pt>
                <c:pt idx="81">
                  <c:v>233.23131549999999</c:v>
                </c:pt>
              </c:numCache>
            </c:numRef>
          </c:xVal>
          <c:yVal>
            <c:numRef>
              <c:f>' 10 contours'!$G$2:$G$83</c:f>
              <c:numCache>
                <c:formatCode>General</c:formatCode>
                <c:ptCount val="82"/>
                <c:pt idx="0">
                  <c:v>-2.106618017582452</c:v>
                </c:pt>
                <c:pt idx="1">
                  <c:v>-2.106618017582452</c:v>
                </c:pt>
                <c:pt idx="2">
                  <c:v>-2.106618017582452</c:v>
                </c:pt>
                <c:pt idx="3">
                  <c:v>-2.106618017582452</c:v>
                </c:pt>
                <c:pt idx="4">
                  <c:v>-2.106618017582452</c:v>
                </c:pt>
                <c:pt idx="5">
                  <c:v>-2.106618017582452</c:v>
                </c:pt>
                <c:pt idx="6">
                  <c:v>-2.106618017582452</c:v>
                </c:pt>
                <c:pt idx="7">
                  <c:v>-2.106618017582452</c:v>
                </c:pt>
                <c:pt idx="8">
                  <c:v>-2.106618017582452</c:v>
                </c:pt>
                <c:pt idx="9">
                  <c:v>-2.106618017582452</c:v>
                </c:pt>
                <c:pt idx="10">
                  <c:v>-2.106618017582452</c:v>
                </c:pt>
                <c:pt idx="11">
                  <c:v>-2.106618017582452</c:v>
                </c:pt>
                <c:pt idx="12">
                  <c:v>-2.106618017582452</c:v>
                </c:pt>
                <c:pt idx="13">
                  <c:v>-2.106618017582452</c:v>
                </c:pt>
                <c:pt idx="14">
                  <c:v>-2.106618017582452</c:v>
                </c:pt>
                <c:pt idx="15">
                  <c:v>-2.106618017582452</c:v>
                </c:pt>
                <c:pt idx="16">
                  <c:v>-2.106618017582452</c:v>
                </c:pt>
                <c:pt idx="17">
                  <c:v>-2.106618017582452</c:v>
                </c:pt>
                <c:pt idx="18">
                  <c:v>-2.106618017582452</c:v>
                </c:pt>
                <c:pt idx="19">
                  <c:v>-2.106618017582452</c:v>
                </c:pt>
                <c:pt idx="20">
                  <c:v>-2.106618017582452</c:v>
                </c:pt>
                <c:pt idx="21">
                  <c:v>-2.106618017582452</c:v>
                </c:pt>
                <c:pt idx="22">
                  <c:v>-2.106618017582452</c:v>
                </c:pt>
                <c:pt idx="23">
                  <c:v>-2.106618017582452</c:v>
                </c:pt>
                <c:pt idx="24">
                  <c:v>-2.106618017582452</c:v>
                </c:pt>
                <c:pt idx="25">
                  <c:v>-2.106618017582452</c:v>
                </c:pt>
                <c:pt idx="26">
                  <c:v>-2.106618017582452</c:v>
                </c:pt>
                <c:pt idx="27">
                  <c:v>-2.106618017582452</c:v>
                </c:pt>
                <c:pt idx="28">
                  <c:v>-2.106618017582452</c:v>
                </c:pt>
                <c:pt idx="29">
                  <c:v>-2.106618017582452</c:v>
                </c:pt>
                <c:pt idx="30">
                  <c:v>-2.106618017582452</c:v>
                </c:pt>
                <c:pt idx="31">
                  <c:v>-2.106618017582452</c:v>
                </c:pt>
                <c:pt idx="32">
                  <c:v>-2.106618017582452</c:v>
                </c:pt>
                <c:pt idx="33">
                  <c:v>-2.106618017582452</c:v>
                </c:pt>
                <c:pt idx="34">
                  <c:v>-2.106618017582452</c:v>
                </c:pt>
                <c:pt idx="35">
                  <c:v>-2.106618017582452</c:v>
                </c:pt>
                <c:pt idx="36">
                  <c:v>-2.106618017582452</c:v>
                </c:pt>
                <c:pt idx="37">
                  <c:v>-2.106618017582452</c:v>
                </c:pt>
                <c:pt idx="38">
                  <c:v>-2.106618017582452</c:v>
                </c:pt>
                <c:pt idx="39">
                  <c:v>-2.106618017582452</c:v>
                </c:pt>
                <c:pt idx="40">
                  <c:v>-2.106618017582452</c:v>
                </c:pt>
                <c:pt idx="41">
                  <c:v>-2.106618017582452</c:v>
                </c:pt>
                <c:pt idx="42">
                  <c:v>-2.106618017582452</c:v>
                </c:pt>
                <c:pt idx="43">
                  <c:v>-2.106618017582452</c:v>
                </c:pt>
                <c:pt idx="44">
                  <c:v>-2.106618017582452</c:v>
                </c:pt>
                <c:pt idx="45">
                  <c:v>-2.106618017582452</c:v>
                </c:pt>
                <c:pt idx="46">
                  <c:v>-2.106618017582452</c:v>
                </c:pt>
                <c:pt idx="47">
                  <c:v>-2.106618017582452</c:v>
                </c:pt>
                <c:pt idx="48">
                  <c:v>-2.106618017582452</c:v>
                </c:pt>
                <c:pt idx="49">
                  <c:v>-2.106618017582452</c:v>
                </c:pt>
                <c:pt idx="50">
                  <c:v>-2.106618017582452</c:v>
                </c:pt>
                <c:pt idx="51">
                  <c:v>-2.106618017582452</c:v>
                </c:pt>
                <c:pt idx="52">
                  <c:v>-2.106618017582452</c:v>
                </c:pt>
                <c:pt idx="53">
                  <c:v>-2.106618017582452</c:v>
                </c:pt>
                <c:pt idx="54">
                  <c:v>-2.106618017582452</c:v>
                </c:pt>
                <c:pt idx="55">
                  <c:v>-2.106618017582452</c:v>
                </c:pt>
                <c:pt idx="56">
                  <c:v>-2.106618017582452</c:v>
                </c:pt>
                <c:pt idx="57">
                  <c:v>-2.106618017582452</c:v>
                </c:pt>
                <c:pt idx="58">
                  <c:v>-2.106618017582452</c:v>
                </c:pt>
                <c:pt idx="59">
                  <c:v>-2.106618017582452</c:v>
                </c:pt>
                <c:pt idx="60">
                  <c:v>-2.106618017582452</c:v>
                </c:pt>
                <c:pt idx="61">
                  <c:v>-2.106618017582452</c:v>
                </c:pt>
                <c:pt idx="62">
                  <c:v>-2.106618017582452</c:v>
                </c:pt>
                <c:pt idx="63">
                  <c:v>-2.106618017582452</c:v>
                </c:pt>
                <c:pt idx="64">
                  <c:v>-2.106618017582452</c:v>
                </c:pt>
                <c:pt idx="65">
                  <c:v>-2.106618017582452</c:v>
                </c:pt>
                <c:pt idx="66">
                  <c:v>-2.106618017582452</c:v>
                </c:pt>
                <c:pt idx="67">
                  <c:v>-2.106618017582452</c:v>
                </c:pt>
                <c:pt idx="68">
                  <c:v>-2.106618017582452</c:v>
                </c:pt>
                <c:pt idx="69">
                  <c:v>-2.106618017582452</c:v>
                </c:pt>
                <c:pt idx="70">
                  <c:v>-2.106618017582452</c:v>
                </c:pt>
                <c:pt idx="71">
                  <c:v>-2.106618017582452</c:v>
                </c:pt>
                <c:pt idx="72">
                  <c:v>-2.106618017582452</c:v>
                </c:pt>
                <c:pt idx="73">
                  <c:v>-2.106618017582452</c:v>
                </c:pt>
                <c:pt idx="74">
                  <c:v>-2.106618017582452</c:v>
                </c:pt>
                <c:pt idx="75">
                  <c:v>-2.106618017582452</c:v>
                </c:pt>
                <c:pt idx="76">
                  <c:v>-2.106618017582452</c:v>
                </c:pt>
                <c:pt idx="77">
                  <c:v>-2.106618017582452</c:v>
                </c:pt>
                <c:pt idx="78">
                  <c:v>-2.106618017582452</c:v>
                </c:pt>
                <c:pt idx="79">
                  <c:v>-2.106618017582452</c:v>
                </c:pt>
                <c:pt idx="80">
                  <c:v>-2.106618017582452</c:v>
                </c:pt>
                <c:pt idx="81">
                  <c:v>-2.106618017582452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contours'!$F$2:$F$83</c:f>
              <c:numCache>
                <c:formatCode>General</c:formatCode>
                <c:ptCount val="82"/>
                <c:pt idx="0">
                  <c:v>305.74357599999996</c:v>
                </c:pt>
                <c:pt idx="1">
                  <c:v>305.81556699999999</c:v>
                </c:pt>
                <c:pt idx="2">
                  <c:v>305.77288850000002</c:v>
                </c:pt>
                <c:pt idx="3">
                  <c:v>306.90078749999998</c:v>
                </c:pt>
                <c:pt idx="4">
                  <c:v>306.84986850000001</c:v>
                </c:pt>
                <c:pt idx="5">
                  <c:v>306.85523999999998</c:v>
                </c:pt>
                <c:pt idx="6">
                  <c:v>306.02540599999998</c:v>
                </c:pt>
                <c:pt idx="7">
                  <c:v>307.27212499999996</c:v>
                </c:pt>
                <c:pt idx="8">
                  <c:v>307.18116750000002</c:v>
                </c:pt>
                <c:pt idx="9">
                  <c:v>281.86106849999999</c:v>
                </c:pt>
                <c:pt idx="10">
                  <c:v>284.6594695</c:v>
                </c:pt>
                <c:pt idx="11">
                  <c:v>284.22554000000002</c:v>
                </c:pt>
                <c:pt idx="12">
                  <c:v>284.02330000000001</c:v>
                </c:pt>
                <c:pt idx="13">
                  <c:v>283.79496749999998</c:v>
                </c:pt>
                <c:pt idx="14">
                  <c:v>284.27732849999995</c:v>
                </c:pt>
                <c:pt idx="15">
                  <c:v>285.24305749999996</c:v>
                </c:pt>
                <c:pt idx="16">
                  <c:v>258.6368865</c:v>
                </c:pt>
                <c:pt idx="17">
                  <c:v>260.4746245</c:v>
                </c:pt>
                <c:pt idx="18">
                  <c:v>258.92776449999997</c:v>
                </c:pt>
                <c:pt idx="19">
                  <c:v>258.2201235</c:v>
                </c:pt>
                <c:pt idx="20">
                  <c:v>258.12683100000004</c:v>
                </c:pt>
                <c:pt idx="21">
                  <c:v>259.27478050000002</c:v>
                </c:pt>
                <c:pt idx="22">
                  <c:v>259.27093500000001</c:v>
                </c:pt>
                <c:pt idx="23">
                  <c:v>259.21072400000003</c:v>
                </c:pt>
                <c:pt idx="24">
                  <c:v>333.81771850000001</c:v>
                </c:pt>
                <c:pt idx="25">
                  <c:v>333.59324649999996</c:v>
                </c:pt>
                <c:pt idx="26">
                  <c:v>333.1977235</c:v>
                </c:pt>
                <c:pt idx="27">
                  <c:v>333.57836900000001</c:v>
                </c:pt>
                <c:pt idx="28">
                  <c:v>333.70367450000003</c:v>
                </c:pt>
                <c:pt idx="29">
                  <c:v>333.01040649999999</c:v>
                </c:pt>
                <c:pt idx="30">
                  <c:v>332.73672449999998</c:v>
                </c:pt>
                <c:pt idx="31">
                  <c:v>334.26824950000002</c:v>
                </c:pt>
                <c:pt idx="32">
                  <c:v>314.46850600000005</c:v>
                </c:pt>
                <c:pt idx="33">
                  <c:v>314.38261399999999</c:v>
                </c:pt>
                <c:pt idx="34">
                  <c:v>314.422684</c:v>
                </c:pt>
                <c:pt idx="35">
                  <c:v>314.39515699999998</c:v>
                </c:pt>
                <c:pt idx="36">
                  <c:v>314.2669985</c:v>
                </c:pt>
                <c:pt idx="37">
                  <c:v>314.58750900000001</c:v>
                </c:pt>
                <c:pt idx="38">
                  <c:v>314.51651000000004</c:v>
                </c:pt>
                <c:pt idx="39">
                  <c:v>314.42944350000005</c:v>
                </c:pt>
                <c:pt idx="40">
                  <c:v>310.371399</c:v>
                </c:pt>
                <c:pt idx="41">
                  <c:v>310.71275349999996</c:v>
                </c:pt>
                <c:pt idx="42">
                  <c:v>310.40959150000003</c:v>
                </c:pt>
                <c:pt idx="43">
                  <c:v>310.08059700000001</c:v>
                </c:pt>
                <c:pt idx="44">
                  <c:v>310.53814699999998</c:v>
                </c:pt>
                <c:pt idx="45">
                  <c:v>310.26748650000002</c:v>
                </c:pt>
                <c:pt idx="46">
                  <c:v>310.14794899999998</c:v>
                </c:pt>
                <c:pt idx="47">
                  <c:v>307.98190299999999</c:v>
                </c:pt>
                <c:pt idx="48">
                  <c:v>308.65457149999997</c:v>
                </c:pt>
                <c:pt idx="49">
                  <c:v>308.38175999999999</c:v>
                </c:pt>
                <c:pt idx="50">
                  <c:v>308.13975549999998</c:v>
                </c:pt>
                <c:pt idx="51">
                  <c:v>307.94009399999999</c:v>
                </c:pt>
                <c:pt idx="52">
                  <c:v>308.30735800000002</c:v>
                </c:pt>
                <c:pt idx="53">
                  <c:v>308.29606649999999</c:v>
                </c:pt>
                <c:pt idx="54">
                  <c:v>308.291382</c:v>
                </c:pt>
                <c:pt idx="55">
                  <c:v>275.49876399999999</c:v>
                </c:pt>
                <c:pt idx="56">
                  <c:v>275.55580150000003</c:v>
                </c:pt>
                <c:pt idx="57">
                  <c:v>275.68978900000002</c:v>
                </c:pt>
                <c:pt idx="58">
                  <c:v>275.76216150000005</c:v>
                </c:pt>
                <c:pt idx="59">
                  <c:v>275.79220600000002</c:v>
                </c:pt>
                <c:pt idx="60">
                  <c:v>275.59811400000001</c:v>
                </c:pt>
                <c:pt idx="61">
                  <c:v>275.76513699999998</c:v>
                </c:pt>
                <c:pt idx="62">
                  <c:v>275.73736600000001</c:v>
                </c:pt>
                <c:pt idx="63">
                  <c:v>275.67041</c:v>
                </c:pt>
                <c:pt idx="64">
                  <c:v>258.17047100000002</c:v>
                </c:pt>
                <c:pt idx="65">
                  <c:v>258.48526000000004</c:v>
                </c:pt>
                <c:pt idx="66">
                  <c:v>258.32730100000003</c:v>
                </c:pt>
                <c:pt idx="67">
                  <c:v>258.101944</c:v>
                </c:pt>
                <c:pt idx="68">
                  <c:v>257.99472049999997</c:v>
                </c:pt>
                <c:pt idx="69">
                  <c:v>257.98094200000003</c:v>
                </c:pt>
                <c:pt idx="70">
                  <c:v>257.90206899999998</c:v>
                </c:pt>
                <c:pt idx="71">
                  <c:v>257.59127849999999</c:v>
                </c:pt>
                <c:pt idx="72">
                  <c:v>257.72654699999998</c:v>
                </c:pt>
                <c:pt idx="73">
                  <c:v>233.42868049999998</c:v>
                </c:pt>
                <c:pt idx="74">
                  <c:v>233.7276</c:v>
                </c:pt>
                <c:pt idx="75">
                  <c:v>233.4516375</c:v>
                </c:pt>
                <c:pt idx="76">
                  <c:v>232.5060805</c:v>
                </c:pt>
                <c:pt idx="77">
                  <c:v>232.92901649999999</c:v>
                </c:pt>
                <c:pt idx="78">
                  <c:v>232.69111599999999</c:v>
                </c:pt>
                <c:pt idx="79">
                  <c:v>233.7472765</c:v>
                </c:pt>
                <c:pt idx="80">
                  <c:v>233.62197900000001</c:v>
                </c:pt>
                <c:pt idx="81">
                  <c:v>233.23131549999999</c:v>
                </c:pt>
              </c:numCache>
            </c:numRef>
          </c:xVal>
          <c:yVal>
            <c:numRef>
              <c:f>' 10 contours'!$H$2:$H$83</c:f>
              <c:numCache>
                <c:formatCode>General</c:formatCode>
                <c:ptCount val="82"/>
                <c:pt idx="0">
                  <c:v>5.175713554167821</c:v>
                </c:pt>
                <c:pt idx="1">
                  <c:v>5.175713554167821</c:v>
                </c:pt>
                <c:pt idx="2">
                  <c:v>5.175713554167821</c:v>
                </c:pt>
                <c:pt idx="3">
                  <c:v>5.175713554167821</c:v>
                </c:pt>
                <c:pt idx="4">
                  <c:v>5.175713554167821</c:v>
                </c:pt>
                <c:pt idx="5">
                  <c:v>5.175713554167821</c:v>
                </c:pt>
                <c:pt idx="6">
                  <c:v>5.175713554167821</c:v>
                </c:pt>
                <c:pt idx="7">
                  <c:v>5.175713554167821</c:v>
                </c:pt>
                <c:pt idx="8">
                  <c:v>5.175713554167821</c:v>
                </c:pt>
                <c:pt idx="9">
                  <c:v>5.175713554167821</c:v>
                </c:pt>
                <c:pt idx="10">
                  <c:v>5.175713554167821</c:v>
                </c:pt>
                <c:pt idx="11">
                  <c:v>5.175713554167821</c:v>
                </c:pt>
                <c:pt idx="12">
                  <c:v>5.175713554167821</c:v>
                </c:pt>
                <c:pt idx="13">
                  <c:v>5.175713554167821</c:v>
                </c:pt>
                <c:pt idx="14">
                  <c:v>5.175713554167821</c:v>
                </c:pt>
                <c:pt idx="15">
                  <c:v>5.175713554167821</c:v>
                </c:pt>
                <c:pt idx="16">
                  <c:v>5.175713554167821</c:v>
                </c:pt>
                <c:pt idx="17">
                  <c:v>5.175713554167821</c:v>
                </c:pt>
                <c:pt idx="18">
                  <c:v>5.175713554167821</c:v>
                </c:pt>
                <c:pt idx="19">
                  <c:v>5.175713554167821</c:v>
                </c:pt>
                <c:pt idx="20">
                  <c:v>5.175713554167821</c:v>
                </c:pt>
                <c:pt idx="21">
                  <c:v>5.175713554167821</c:v>
                </c:pt>
                <c:pt idx="22">
                  <c:v>5.175713554167821</c:v>
                </c:pt>
                <c:pt idx="23">
                  <c:v>5.175713554167821</c:v>
                </c:pt>
                <c:pt idx="24">
                  <c:v>5.175713554167821</c:v>
                </c:pt>
                <c:pt idx="25">
                  <c:v>5.175713554167821</c:v>
                </c:pt>
                <c:pt idx="26">
                  <c:v>5.175713554167821</c:v>
                </c:pt>
                <c:pt idx="27">
                  <c:v>5.175713554167821</c:v>
                </c:pt>
                <c:pt idx="28">
                  <c:v>5.175713554167821</c:v>
                </c:pt>
                <c:pt idx="29">
                  <c:v>5.175713554167821</c:v>
                </c:pt>
                <c:pt idx="30">
                  <c:v>5.175713554167821</c:v>
                </c:pt>
                <c:pt idx="31">
                  <c:v>5.175713554167821</c:v>
                </c:pt>
                <c:pt idx="32">
                  <c:v>5.175713554167821</c:v>
                </c:pt>
                <c:pt idx="33">
                  <c:v>5.175713554167821</c:v>
                </c:pt>
                <c:pt idx="34">
                  <c:v>5.175713554167821</c:v>
                </c:pt>
                <c:pt idx="35">
                  <c:v>5.175713554167821</c:v>
                </c:pt>
                <c:pt idx="36">
                  <c:v>5.175713554167821</c:v>
                </c:pt>
                <c:pt idx="37">
                  <c:v>5.175713554167821</c:v>
                </c:pt>
                <c:pt idx="38">
                  <c:v>5.175713554167821</c:v>
                </c:pt>
                <c:pt idx="39">
                  <c:v>5.175713554167821</c:v>
                </c:pt>
                <c:pt idx="40">
                  <c:v>5.175713554167821</c:v>
                </c:pt>
                <c:pt idx="41">
                  <c:v>5.175713554167821</c:v>
                </c:pt>
                <c:pt idx="42">
                  <c:v>5.175713554167821</c:v>
                </c:pt>
                <c:pt idx="43">
                  <c:v>5.175713554167821</c:v>
                </c:pt>
                <c:pt idx="44">
                  <c:v>5.175713554167821</c:v>
                </c:pt>
                <c:pt idx="45">
                  <c:v>5.175713554167821</c:v>
                </c:pt>
                <c:pt idx="46">
                  <c:v>5.175713554167821</c:v>
                </c:pt>
                <c:pt idx="47">
                  <c:v>5.175713554167821</c:v>
                </c:pt>
                <c:pt idx="48">
                  <c:v>5.175713554167821</c:v>
                </c:pt>
                <c:pt idx="49">
                  <c:v>5.175713554167821</c:v>
                </c:pt>
                <c:pt idx="50">
                  <c:v>5.175713554167821</c:v>
                </c:pt>
                <c:pt idx="51">
                  <c:v>5.175713554167821</c:v>
                </c:pt>
                <c:pt idx="52">
                  <c:v>5.175713554167821</c:v>
                </c:pt>
                <c:pt idx="53">
                  <c:v>5.175713554167821</c:v>
                </c:pt>
                <c:pt idx="54">
                  <c:v>5.175713554167821</c:v>
                </c:pt>
                <c:pt idx="55">
                  <c:v>5.175713554167821</c:v>
                </c:pt>
                <c:pt idx="56">
                  <c:v>5.175713554167821</c:v>
                </c:pt>
                <c:pt idx="57">
                  <c:v>5.175713554167821</c:v>
                </c:pt>
                <c:pt idx="58">
                  <c:v>5.175713554167821</c:v>
                </c:pt>
                <c:pt idx="59">
                  <c:v>5.175713554167821</c:v>
                </c:pt>
                <c:pt idx="60">
                  <c:v>5.175713554167821</c:v>
                </c:pt>
                <c:pt idx="61">
                  <c:v>5.175713554167821</c:v>
                </c:pt>
                <c:pt idx="62">
                  <c:v>5.175713554167821</c:v>
                </c:pt>
                <c:pt idx="63">
                  <c:v>5.175713554167821</c:v>
                </c:pt>
                <c:pt idx="64">
                  <c:v>5.175713554167821</c:v>
                </c:pt>
                <c:pt idx="65">
                  <c:v>5.175713554167821</c:v>
                </c:pt>
                <c:pt idx="66">
                  <c:v>5.175713554167821</c:v>
                </c:pt>
                <c:pt idx="67">
                  <c:v>5.175713554167821</c:v>
                </c:pt>
                <c:pt idx="68">
                  <c:v>5.175713554167821</c:v>
                </c:pt>
                <c:pt idx="69">
                  <c:v>5.175713554167821</c:v>
                </c:pt>
                <c:pt idx="70">
                  <c:v>5.175713554167821</c:v>
                </c:pt>
                <c:pt idx="71">
                  <c:v>5.175713554167821</c:v>
                </c:pt>
                <c:pt idx="72">
                  <c:v>5.175713554167821</c:v>
                </c:pt>
                <c:pt idx="73">
                  <c:v>5.175713554167821</c:v>
                </c:pt>
                <c:pt idx="74">
                  <c:v>5.175713554167821</c:v>
                </c:pt>
                <c:pt idx="75">
                  <c:v>5.175713554167821</c:v>
                </c:pt>
                <c:pt idx="76">
                  <c:v>5.175713554167821</c:v>
                </c:pt>
                <c:pt idx="77">
                  <c:v>5.175713554167821</c:v>
                </c:pt>
                <c:pt idx="78">
                  <c:v>5.175713554167821</c:v>
                </c:pt>
                <c:pt idx="79">
                  <c:v>5.175713554167821</c:v>
                </c:pt>
                <c:pt idx="80">
                  <c:v>5.175713554167821</c:v>
                </c:pt>
                <c:pt idx="81">
                  <c:v>5.175713554167821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10 contours'!$F$2:$F$83</c:f>
              <c:numCache>
                <c:formatCode>General</c:formatCode>
                <c:ptCount val="82"/>
                <c:pt idx="0">
                  <c:v>305.74357599999996</c:v>
                </c:pt>
                <c:pt idx="1">
                  <c:v>305.81556699999999</c:v>
                </c:pt>
                <c:pt idx="2">
                  <c:v>305.77288850000002</c:v>
                </c:pt>
                <c:pt idx="3">
                  <c:v>306.90078749999998</c:v>
                </c:pt>
                <c:pt idx="4">
                  <c:v>306.84986850000001</c:v>
                </c:pt>
                <c:pt idx="5">
                  <c:v>306.85523999999998</c:v>
                </c:pt>
                <c:pt idx="6">
                  <c:v>306.02540599999998</c:v>
                </c:pt>
                <c:pt idx="7">
                  <c:v>307.27212499999996</c:v>
                </c:pt>
                <c:pt idx="8">
                  <c:v>307.18116750000002</c:v>
                </c:pt>
                <c:pt idx="9">
                  <c:v>281.86106849999999</c:v>
                </c:pt>
                <c:pt idx="10">
                  <c:v>284.6594695</c:v>
                </c:pt>
                <c:pt idx="11">
                  <c:v>284.22554000000002</c:v>
                </c:pt>
                <c:pt idx="12">
                  <c:v>284.02330000000001</c:v>
                </c:pt>
                <c:pt idx="13">
                  <c:v>283.79496749999998</c:v>
                </c:pt>
                <c:pt idx="14">
                  <c:v>284.27732849999995</c:v>
                </c:pt>
                <c:pt idx="15">
                  <c:v>285.24305749999996</c:v>
                </c:pt>
                <c:pt idx="16">
                  <c:v>258.6368865</c:v>
                </c:pt>
                <c:pt idx="17">
                  <c:v>260.4746245</c:v>
                </c:pt>
                <c:pt idx="18">
                  <c:v>258.92776449999997</c:v>
                </c:pt>
                <c:pt idx="19">
                  <c:v>258.2201235</c:v>
                </c:pt>
                <c:pt idx="20">
                  <c:v>258.12683100000004</c:v>
                </c:pt>
                <c:pt idx="21">
                  <c:v>259.27478050000002</c:v>
                </c:pt>
                <c:pt idx="22">
                  <c:v>259.27093500000001</c:v>
                </c:pt>
                <c:pt idx="23">
                  <c:v>259.21072400000003</c:v>
                </c:pt>
                <c:pt idx="24">
                  <c:v>333.81771850000001</c:v>
                </c:pt>
                <c:pt idx="25">
                  <c:v>333.59324649999996</c:v>
                </c:pt>
                <c:pt idx="26">
                  <c:v>333.1977235</c:v>
                </c:pt>
                <c:pt idx="27">
                  <c:v>333.57836900000001</c:v>
                </c:pt>
                <c:pt idx="28">
                  <c:v>333.70367450000003</c:v>
                </c:pt>
                <c:pt idx="29">
                  <c:v>333.01040649999999</c:v>
                </c:pt>
                <c:pt idx="30">
                  <c:v>332.73672449999998</c:v>
                </c:pt>
                <c:pt idx="31">
                  <c:v>334.26824950000002</c:v>
                </c:pt>
                <c:pt idx="32">
                  <c:v>314.46850600000005</c:v>
                </c:pt>
                <c:pt idx="33">
                  <c:v>314.38261399999999</c:v>
                </c:pt>
                <c:pt idx="34">
                  <c:v>314.422684</c:v>
                </c:pt>
                <c:pt idx="35">
                  <c:v>314.39515699999998</c:v>
                </c:pt>
                <c:pt idx="36">
                  <c:v>314.2669985</c:v>
                </c:pt>
                <c:pt idx="37">
                  <c:v>314.58750900000001</c:v>
                </c:pt>
                <c:pt idx="38">
                  <c:v>314.51651000000004</c:v>
                </c:pt>
                <c:pt idx="39">
                  <c:v>314.42944350000005</c:v>
                </c:pt>
                <c:pt idx="40">
                  <c:v>310.371399</c:v>
                </c:pt>
                <c:pt idx="41">
                  <c:v>310.71275349999996</c:v>
                </c:pt>
                <c:pt idx="42">
                  <c:v>310.40959150000003</c:v>
                </c:pt>
                <c:pt idx="43">
                  <c:v>310.08059700000001</c:v>
                </c:pt>
                <c:pt idx="44">
                  <c:v>310.53814699999998</c:v>
                </c:pt>
                <c:pt idx="45">
                  <c:v>310.26748650000002</c:v>
                </c:pt>
                <c:pt idx="46">
                  <c:v>310.14794899999998</c:v>
                </c:pt>
                <c:pt idx="47">
                  <c:v>307.98190299999999</c:v>
                </c:pt>
                <c:pt idx="48">
                  <c:v>308.65457149999997</c:v>
                </c:pt>
                <c:pt idx="49">
                  <c:v>308.38175999999999</c:v>
                </c:pt>
                <c:pt idx="50">
                  <c:v>308.13975549999998</c:v>
                </c:pt>
                <c:pt idx="51">
                  <c:v>307.94009399999999</c:v>
                </c:pt>
                <c:pt idx="52">
                  <c:v>308.30735800000002</c:v>
                </c:pt>
                <c:pt idx="53">
                  <c:v>308.29606649999999</c:v>
                </c:pt>
                <c:pt idx="54">
                  <c:v>308.291382</c:v>
                </c:pt>
                <c:pt idx="55">
                  <c:v>275.49876399999999</c:v>
                </c:pt>
                <c:pt idx="56">
                  <c:v>275.55580150000003</c:v>
                </c:pt>
                <c:pt idx="57">
                  <c:v>275.68978900000002</c:v>
                </c:pt>
                <c:pt idx="58">
                  <c:v>275.76216150000005</c:v>
                </c:pt>
                <c:pt idx="59">
                  <c:v>275.79220600000002</c:v>
                </c:pt>
                <c:pt idx="60">
                  <c:v>275.59811400000001</c:v>
                </c:pt>
                <c:pt idx="61">
                  <c:v>275.76513699999998</c:v>
                </c:pt>
                <c:pt idx="62">
                  <c:v>275.73736600000001</c:v>
                </c:pt>
                <c:pt idx="63">
                  <c:v>275.67041</c:v>
                </c:pt>
                <c:pt idx="64">
                  <c:v>258.17047100000002</c:v>
                </c:pt>
                <c:pt idx="65">
                  <c:v>258.48526000000004</c:v>
                </c:pt>
                <c:pt idx="66">
                  <c:v>258.32730100000003</c:v>
                </c:pt>
                <c:pt idx="67">
                  <c:v>258.101944</c:v>
                </c:pt>
                <c:pt idx="68">
                  <c:v>257.99472049999997</c:v>
                </c:pt>
                <c:pt idx="69">
                  <c:v>257.98094200000003</c:v>
                </c:pt>
                <c:pt idx="70">
                  <c:v>257.90206899999998</c:v>
                </c:pt>
                <c:pt idx="71">
                  <c:v>257.59127849999999</c:v>
                </c:pt>
                <c:pt idx="72">
                  <c:v>257.72654699999998</c:v>
                </c:pt>
                <c:pt idx="73">
                  <c:v>233.42868049999998</c:v>
                </c:pt>
                <c:pt idx="74">
                  <c:v>233.7276</c:v>
                </c:pt>
                <c:pt idx="75">
                  <c:v>233.4516375</c:v>
                </c:pt>
                <c:pt idx="76">
                  <c:v>232.5060805</c:v>
                </c:pt>
                <c:pt idx="77">
                  <c:v>232.92901649999999</c:v>
                </c:pt>
                <c:pt idx="78">
                  <c:v>232.69111599999999</c:v>
                </c:pt>
                <c:pt idx="79">
                  <c:v>233.7472765</c:v>
                </c:pt>
                <c:pt idx="80">
                  <c:v>233.62197900000001</c:v>
                </c:pt>
                <c:pt idx="81">
                  <c:v>233.23131549999999</c:v>
                </c:pt>
              </c:numCache>
            </c:numRef>
          </c:xVal>
          <c:yVal>
            <c:numRef>
              <c:f>' 10 contours'!$I$2:$I$83</c:f>
              <c:numCache>
                <c:formatCode>General</c:formatCode>
                <c:ptCount val="82"/>
                <c:pt idx="0">
                  <c:v>1.5345477682926847</c:v>
                </c:pt>
                <c:pt idx="1">
                  <c:v>1.5345477682926847</c:v>
                </c:pt>
                <c:pt idx="2">
                  <c:v>1.5345477682926847</c:v>
                </c:pt>
                <c:pt idx="3">
                  <c:v>1.5345477682926847</c:v>
                </c:pt>
                <c:pt idx="4">
                  <c:v>1.5345477682926847</c:v>
                </c:pt>
                <c:pt idx="5">
                  <c:v>1.5345477682926847</c:v>
                </c:pt>
                <c:pt idx="6">
                  <c:v>1.5345477682926847</c:v>
                </c:pt>
                <c:pt idx="7">
                  <c:v>1.5345477682926847</c:v>
                </c:pt>
                <c:pt idx="8">
                  <c:v>1.5345477682926847</c:v>
                </c:pt>
                <c:pt idx="9">
                  <c:v>1.5345477682926847</c:v>
                </c:pt>
                <c:pt idx="10">
                  <c:v>1.5345477682926847</c:v>
                </c:pt>
                <c:pt idx="11">
                  <c:v>1.5345477682926847</c:v>
                </c:pt>
                <c:pt idx="12">
                  <c:v>1.5345477682926847</c:v>
                </c:pt>
                <c:pt idx="13">
                  <c:v>1.5345477682926847</c:v>
                </c:pt>
                <c:pt idx="14">
                  <c:v>1.5345477682926847</c:v>
                </c:pt>
                <c:pt idx="15">
                  <c:v>1.5345477682926847</c:v>
                </c:pt>
                <c:pt idx="16">
                  <c:v>1.5345477682926847</c:v>
                </c:pt>
                <c:pt idx="17">
                  <c:v>1.5345477682926847</c:v>
                </c:pt>
                <c:pt idx="18">
                  <c:v>1.5345477682926847</c:v>
                </c:pt>
                <c:pt idx="19">
                  <c:v>1.5345477682926847</c:v>
                </c:pt>
                <c:pt idx="20">
                  <c:v>1.5345477682926847</c:v>
                </c:pt>
                <c:pt idx="21">
                  <c:v>1.5345477682926847</c:v>
                </c:pt>
                <c:pt idx="22">
                  <c:v>1.5345477682926847</c:v>
                </c:pt>
                <c:pt idx="23">
                  <c:v>1.5345477682926847</c:v>
                </c:pt>
                <c:pt idx="24">
                  <c:v>1.5345477682926847</c:v>
                </c:pt>
                <c:pt idx="25">
                  <c:v>1.5345477682926847</c:v>
                </c:pt>
                <c:pt idx="26">
                  <c:v>1.5345477682926847</c:v>
                </c:pt>
                <c:pt idx="27">
                  <c:v>1.5345477682926847</c:v>
                </c:pt>
                <c:pt idx="28">
                  <c:v>1.5345477682926847</c:v>
                </c:pt>
                <c:pt idx="29">
                  <c:v>1.5345477682926847</c:v>
                </c:pt>
                <c:pt idx="30">
                  <c:v>1.5345477682926847</c:v>
                </c:pt>
                <c:pt idx="31">
                  <c:v>1.5345477682926847</c:v>
                </c:pt>
                <c:pt idx="32">
                  <c:v>1.5345477682926847</c:v>
                </c:pt>
                <c:pt idx="33">
                  <c:v>1.5345477682926847</c:v>
                </c:pt>
                <c:pt idx="34">
                  <c:v>1.5345477682926847</c:v>
                </c:pt>
                <c:pt idx="35">
                  <c:v>1.5345477682926847</c:v>
                </c:pt>
                <c:pt idx="36">
                  <c:v>1.5345477682926847</c:v>
                </c:pt>
                <c:pt idx="37">
                  <c:v>1.5345477682926847</c:v>
                </c:pt>
                <c:pt idx="38">
                  <c:v>1.5345477682926847</c:v>
                </c:pt>
                <c:pt idx="39">
                  <c:v>1.5345477682926847</c:v>
                </c:pt>
                <c:pt idx="40">
                  <c:v>1.5345477682926847</c:v>
                </c:pt>
                <c:pt idx="41">
                  <c:v>1.5345477682926847</c:v>
                </c:pt>
                <c:pt idx="42">
                  <c:v>1.5345477682926847</c:v>
                </c:pt>
                <c:pt idx="43">
                  <c:v>1.5345477682926847</c:v>
                </c:pt>
                <c:pt idx="44">
                  <c:v>1.5345477682926847</c:v>
                </c:pt>
                <c:pt idx="45">
                  <c:v>1.5345477682926847</c:v>
                </c:pt>
                <c:pt idx="46">
                  <c:v>1.5345477682926847</c:v>
                </c:pt>
                <c:pt idx="47">
                  <c:v>1.5345477682926847</c:v>
                </c:pt>
                <c:pt idx="48">
                  <c:v>1.5345477682926847</c:v>
                </c:pt>
                <c:pt idx="49">
                  <c:v>1.5345477682926847</c:v>
                </c:pt>
                <c:pt idx="50">
                  <c:v>1.5345477682926847</c:v>
                </c:pt>
                <c:pt idx="51">
                  <c:v>1.5345477682926847</c:v>
                </c:pt>
                <c:pt idx="52">
                  <c:v>1.5345477682926847</c:v>
                </c:pt>
                <c:pt idx="53">
                  <c:v>1.5345477682926847</c:v>
                </c:pt>
                <c:pt idx="54">
                  <c:v>1.5345477682926847</c:v>
                </c:pt>
                <c:pt idx="55">
                  <c:v>1.5345477682926847</c:v>
                </c:pt>
                <c:pt idx="56">
                  <c:v>1.5345477682926847</c:v>
                </c:pt>
                <c:pt idx="57">
                  <c:v>1.5345477682926847</c:v>
                </c:pt>
                <c:pt idx="58">
                  <c:v>1.5345477682926847</c:v>
                </c:pt>
                <c:pt idx="59">
                  <c:v>1.5345477682926847</c:v>
                </c:pt>
                <c:pt idx="60">
                  <c:v>1.5345477682926847</c:v>
                </c:pt>
                <c:pt idx="61">
                  <c:v>1.5345477682926847</c:v>
                </c:pt>
                <c:pt idx="62">
                  <c:v>1.5345477682926847</c:v>
                </c:pt>
                <c:pt idx="63">
                  <c:v>1.5345477682926847</c:v>
                </c:pt>
                <c:pt idx="64">
                  <c:v>1.5345477682926847</c:v>
                </c:pt>
                <c:pt idx="65">
                  <c:v>1.5345477682926847</c:v>
                </c:pt>
                <c:pt idx="66">
                  <c:v>1.5345477682926847</c:v>
                </c:pt>
                <c:pt idx="67">
                  <c:v>1.5345477682926847</c:v>
                </c:pt>
                <c:pt idx="68">
                  <c:v>1.5345477682926847</c:v>
                </c:pt>
                <c:pt idx="69">
                  <c:v>1.5345477682926847</c:v>
                </c:pt>
                <c:pt idx="70">
                  <c:v>1.5345477682926847</c:v>
                </c:pt>
                <c:pt idx="71">
                  <c:v>1.5345477682926847</c:v>
                </c:pt>
                <c:pt idx="72">
                  <c:v>1.5345477682926847</c:v>
                </c:pt>
                <c:pt idx="73">
                  <c:v>1.5345477682926847</c:v>
                </c:pt>
                <c:pt idx="74">
                  <c:v>1.5345477682926847</c:v>
                </c:pt>
                <c:pt idx="75">
                  <c:v>1.5345477682926847</c:v>
                </c:pt>
                <c:pt idx="76">
                  <c:v>1.5345477682926847</c:v>
                </c:pt>
                <c:pt idx="77">
                  <c:v>1.5345477682926847</c:v>
                </c:pt>
                <c:pt idx="78">
                  <c:v>1.5345477682926847</c:v>
                </c:pt>
                <c:pt idx="79">
                  <c:v>1.5345477682926847</c:v>
                </c:pt>
                <c:pt idx="80">
                  <c:v>1.5345477682926847</c:v>
                </c:pt>
                <c:pt idx="81">
                  <c:v>1.5345477682926847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7282416"/>
        <c:axId val="607282808"/>
      </c:scatterChart>
      <c:valAx>
        <c:axId val="607282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607282808"/>
        <c:crosses val="autoZero"/>
        <c:crossBetween val="midCat"/>
      </c:valAx>
      <c:valAx>
        <c:axId val="607282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 ARTEC -ROMER (ml)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607282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Sheet2!$B$1:$B$44</c:f>
              <c:numCache>
                <c:formatCode>General</c:formatCode>
                <c:ptCount val="4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6</c:v>
                </c:pt>
                <c:pt idx="19">
                  <c:v>2</c:v>
                </c:pt>
                <c:pt idx="20">
                  <c:v>3</c:v>
                </c:pt>
                <c:pt idx="21">
                  <c:v>5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4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4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7283592"/>
        <c:axId val="607283984"/>
      </c:barChart>
      <c:catAx>
        <c:axId val="6072835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283984"/>
        <c:crosses val="autoZero"/>
        <c:auto val="1"/>
        <c:lblAlgn val="ctr"/>
        <c:lblOffset val="100"/>
        <c:noMultiLvlLbl val="0"/>
      </c:catAx>
      <c:valAx>
        <c:axId val="607283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283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4</xdr:row>
      <xdr:rowOff>114301</xdr:rowOff>
    </xdr:from>
    <xdr:to>
      <xdr:col>10</xdr:col>
      <xdr:colOff>495300</xdr:colOff>
      <xdr:row>14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557212</xdr:colOff>
      <xdr:row>4</xdr:row>
      <xdr:rowOff>142875</xdr:rowOff>
    </xdr:from>
    <xdr:to>
      <xdr:col>18</xdr:col>
      <xdr:colOff>66676</xdr:colOff>
      <xdr:row>14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15</xdr:col>
      <xdr:colOff>529542</xdr:colOff>
      <xdr:row>6</xdr:row>
      <xdr:rowOff>28575</xdr:rowOff>
    </xdr:from>
    <xdr:ext cx="1072665" cy="280205"/>
    <xdr:sp macro="" textlink="">
      <xdr:nvSpPr>
        <xdr:cNvPr id="4" name="Rectangle 3"/>
        <xdr:cNvSpPr/>
      </xdr:nvSpPr>
      <xdr:spPr>
        <a:xfrm>
          <a:off x="10568892" y="1362075"/>
          <a:ext cx="1072665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+1.96sd</a:t>
          </a:r>
        </a:p>
      </xdr:txBody>
    </xdr:sp>
    <xdr:clientData/>
  </xdr:oneCellAnchor>
  <xdr:oneCellAnchor>
    <xdr:from>
      <xdr:col>12</xdr:col>
      <xdr:colOff>115826</xdr:colOff>
      <xdr:row>10</xdr:row>
      <xdr:rowOff>180181</xdr:rowOff>
    </xdr:from>
    <xdr:ext cx="1043170" cy="280205"/>
    <xdr:sp macro="" textlink="">
      <xdr:nvSpPr>
        <xdr:cNvPr id="5" name="Rectangle 4"/>
        <xdr:cNvSpPr/>
      </xdr:nvSpPr>
      <xdr:spPr>
        <a:xfrm>
          <a:off x="8383526" y="2466181"/>
          <a:ext cx="1043170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-1.96sd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4</xdr:row>
      <xdr:rowOff>114301</xdr:rowOff>
    </xdr:from>
    <xdr:to>
      <xdr:col>10</xdr:col>
      <xdr:colOff>495300</xdr:colOff>
      <xdr:row>15</xdr:row>
      <xdr:rowOff>152401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557212</xdr:colOff>
      <xdr:row>4</xdr:row>
      <xdr:rowOff>142875</xdr:rowOff>
    </xdr:from>
    <xdr:to>
      <xdr:col>18</xdr:col>
      <xdr:colOff>66676</xdr:colOff>
      <xdr:row>15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15</xdr:col>
      <xdr:colOff>543149</xdr:colOff>
      <xdr:row>4</xdr:row>
      <xdr:rowOff>164647</xdr:rowOff>
    </xdr:from>
    <xdr:ext cx="1072665" cy="280205"/>
    <xdr:sp macro="" textlink="">
      <xdr:nvSpPr>
        <xdr:cNvPr id="4" name="Rectangle 3"/>
        <xdr:cNvSpPr/>
      </xdr:nvSpPr>
      <xdr:spPr>
        <a:xfrm>
          <a:off x="10530792" y="926647"/>
          <a:ext cx="1072665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+1.96sd</a:t>
          </a:r>
        </a:p>
      </xdr:txBody>
    </xdr:sp>
    <xdr:clientData/>
  </xdr:oneCellAnchor>
  <xdr:oneCellAnchor>
    <xdr:from>
      <xdr:col>12</xdr:col>
      <xdr:colOff>115826</xdr:colOff>
      <xdr:row>10</xdr:row>
      <xdr:rowOff>180181</xdr:rowOff>
    </xdr:from>
    <xdr:ext cx="1043170" cy="280205"/>
    <xdr:sp macro="" textlink="">
      <xdr:nvSpPr>
        <xdr:cNvPr id="5" name="Rectangle 4"/>
        <xdr:cNvSpPr/>
      </xdr:nvSpPr>
      <xdr:spPr>
        <a:xfrm>
          <a:off x="8383526" y="2466181"/>
          <a:ext cx="1043170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-1.96sd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0</xdr:row>
      <xdr:rowOff>171450</xdr:rowOff>
    </xdr:from>
    <xdr:to>
      <xdr:col>10</xdr:col>
      <xdr:colOff>276225</xdr:colOff>
      <xdr:row>15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3"/>
  <sheetViews>
    <sheetView zoomScale="70" zoomScaleNormal="70" workbookViewId="0">
      <pane ySplit="4815" topLeftCell="A71"/>
      <selection activeCell="C2" sqref="C2:D78"/>
      <selection pane="bottomLeft" activeCell="E88" sqref="E88"/>
    </sheetView>
  </sheetViews>
  <sheetFormatPr defaultColWidth="8.85546875" defaultRowHeight="15" x14ac:dyDescent="0.25"/>
  <cols>
    <col min="5" max="5" width="11.42578125" customWidth="1"/>
    <col min="6" max="6" width="18.42578125" customWidth="1"/>
    <col min="7" max="7" width="11.140625" bestFit="1" customWidth="1"/>
    <col min="8" max="8" width="9" bestFit="1" customWidth="1"/>
    <col min="9" max="9" width="12" bestFit="1" customWidth="1"/>
  </cols>
  <sheetData>
    <row r="1" spans="2:26" x14ac:dyDescent="0.25">
      <c r="C1" s="19" t="s">
        <v>22</v>
      </c>
      <c r="D1" s="19" t="s">
        <v>23</v>
      </c>
      <c r="E1" s="6" t="s">
        <v>5</v>
      </c>
      <c r="F1" s="6" t="s">
        <v>6</v>
      </c>
      <c r="I1" s="6" t="s">
        <v>20</v>
      </c>
      <c r="Y1" s="6"/>
      <c r="Z1" s="6"/>
    </row>
    <row r="2" spans="2:26" x14ac:dyDescent="0.25">
      <c r="B2" s="1">
        <v>1</v>
      </c>
      <c r="C2" s="5">
        <v>7342.7597660000001</v>
      </c>
      <c r="D2" s="5">
        <v>7464.6435549999997</v>
      </c>
      <c r="E2" s="5">
        <f t="shared" ref="E2:E7" si="0">D2-C2</f>
        <v>121.88378899999952</v>
      </c>
      <c r="F2">
        <f t="shared" ref="F2:F7" si="1">AVERAGE(C2,D2)</f>
        <v>7403.7016604999999</v>
      </c>
      <c r="G2">
        <f t="shared" ref="G2:G33" si="2">$G$83</f>
        <v>5.9917626355074134</v>
      </c>
      <c r="H2">
        <f t="shared" ref="H2:H33" si="3">$G$84</f>
        <v>233.99689902683025</v>
      </c>
      <c r="I2">
        <f t="shared" ref="I2:I33" si="4">$E$79</f>
        <v>119.99433083116884</v>
      </c>
      <c r="J2">
        <f t="shared" ref="J2:J7" si="5">(E2/D2)*100</f>
        <v>1.6328145892292312</v>
      </c>
      <c r="O2">
        <f>D2/C2</f>
        <v>1.0165991797204603</v>
      </c>
      <c r="Y2" s="5"/>
    </row>
    <row r="3" spans="2:26" x14ac:dyDescent="0.25">
      <c r="B3" s="1">
        <v>2</v>
      </c>
      <c r="C3" s="5">
        <v>7332.7143550000001</v>
      </c>
      <c r="D3" s="5">
        <v>7485.1083980000003</v>
      </c>
      <c r="E3" s="5">
        <f t="shared" si="0"/>
        <v>152.39404300000024</v>
      </c>
      <c r="F3">
        <f t="shared" si="1"/>
        <v>7408.9113765000002</v>
      </c>
      <c r="G3">
        <f t="shared" si="2"/>
        <v>5.9917626355074134</v>
      </c>
      <c r="H3">
        <f t="shared" si="3"/>
        <v>233.99689902683025</v>
      </c>
      <c r="I3">
        <f t="shared" si="4"/>
        <v>119.99433083116884</v>
      </c>
      <c r="J3">
        <f t="shared" si="5"/>
        <v>2.0359630735704441</v>
      </c>
      <c r="L3" s="16"/>
      <c r="O3">
        <f t="shared" ref="O3:O42" si="6">D3/C3</f>
        <v>1.0207827600561157</v>
      </c>
      <c r="Y3" s="5"/>
    </row>
    <row r="4" spans="2:26" x14ac:dyDescent="0.25">
      <c r="B4" s="1">
        <v>3</v>
      </c>
      <c r="C4" s="5">
        <v>7341.4648440000001</v>
      </c>
      <c r="D4" s="5">
        <v>7476.5419920000004</v>
      </c>
      <c r="E4" s="5">
        <f t="shared" si="0"/>
        <v>135.07714800000031</v>
      </c>
      <c r="F4">
        <f t="shared" si="1"/>
        <v>7409.0034180000002</v>
      </c>
      <c r="G4">
        <f t="shared" si="2"/>
        <v>5.9917626355074134</v>
      </c>
      <c r="H4">
        <f t="shared" si="3"/>
        <v>233.99689902683025</v>
      </c>
      <c r="I4">
        <f t="shared" si="4"/>
        <v>119.99433083116884</v>
      </c>
      <c r="J4">
        <f t="shared" si="5"/>
        <v>1.8066794534764155</v>
      </c>
      <c r="O4">
        <f t="shared" si="6"/>
        <v>1.018399209268215</v>
      </c>
      <c r="Y4" s="5"/>
    </row>
    <row r="5" spans="2:26" x14ac:dyDescent="0.25">
      <c r="B5" s="1">
        <v>4</v>
      </c>
      <c r="C5" s="5">
        <v>7340.1215819999998</v>
      </c>
      <c r="D5" s="5">
        <v>7527.6665039999998</v>
      </c>
      <c r="E5" s="5">
        <f t="shared" si="0"/>
        <v>187.54492200000004</v>
      </c>
      <c r="F5">
        <f t="shared" si="1"/>
        <v>7433.8940430000002</v>
      </c>
      <c r="G5">
        <f t="shared" si="2"/>
        <v>5.9917626355074134</v>
      </c>
      <c r="H5">
        <f t="shared" si="3"/>
        <v>233.99689902683025</v>
      </c>
      <c r="I5">
        <f t="shared" si="4"/>
        <v>119.99433083116884</v>
      </c>
      <c r="J5">
        <f t="shared" si="5"/>
        <v>2.4914084849580371</v>
      </c>
      <c r="O5">
        <f t="shared" si="6"/>
        <v>1.0255506560626886</v>
      </c>
      <c r="Y5" s="5"/>
    </row>
    <row r="6" spans="2:26" x14ac:dyDescent="0.25">
      <c r="B6" s="1">
        <v>6</v>
      </c>
      <c r="C6" s="5">
        <v>7355.7548829999996</v>
      </c>
      <c r="D6" s="5">
        <v>7520.6953130000002</v>
      </c>
      <c r="E6" s="5">
        <f t="shared" si="0"/>
        <v>164.94043000000056</v>
      </c>
      <c r="F6">
        <f t="shared" si="1"/>
        <v>7438.2250979999999</v>
      </c>
      <c r="G6">
        <f t="shared" si="2"/>
        <v>5.9917626355074134</v>
      </c>
      <c r="H6">
        <f t="shared" si="3"/>
        <v>233.99689902683025</v>
      </c>
      <c r="I6">
        <f t="shared" si="4"/>
        <v>119.99433083116884</v>
      </c>
      <c r="J6">
        <f t="shared" si="5"/>
        <v>2.1931539988714945</v>
      </c>
      <c r="O6">
        <f t="shared" si="6"/>
        <v>1.022423317881513</v>
      </c>
      <c r="Y6" s="5"/>
    </row>
    <row r="7" spans="2:26" x14ac:dyDescent="0.25">
      <c r="B7" s="1">
        <v>7</v>
      </c>
      <c r="C7" s="5">
        <v>7353.7783200000003</v>
      </c>
      <c r="D7" s="5">
        <v>7483.3920900000003</v>
      </c>
      <c r="E7" s="5">
        <f t="shared" si="0"/>
        <v>129.61376999999993</v>
      </c>
      <c r="F7">
        <f t="shared" si="1"/>
        <v>7418.5852050000003</v>
      </c>
      <c r="G7">
        <f t="shared" si="2"/>
        <v>5.9917626355074134</v>
      </c>
      <c r="H7">
        <f t="shared" si="3"/>
        <v>233.99689902683025</v>
      </c>
      <c r="I7">
        <f t="shared" si="4"/>
        <v>119.99433083116884</v>
      </c>
      <c r="J7">
        <f t="shared" si="5"/>
        <v>1.732018962005236</v>
      </c>
      <c r="O7">
        <f t="shared" si="6"/>
        <v>1.0176254660339012</v>
      </c>
      <c r="Y7" s="5"/>
    </row>
    <row r="8" spans="2:26" x14ac:dyDescent="0.25">
      <c r="B8" s="1">
        <v>8</v>
      </c>
      <c r="C8" s="5">
        <v>7355.5278319999998</v>
      </c>
      <c r="D8" s="5">
        <v>7498.3808589999999</v>
      </c>
      <c r="E8" s="5">
        <f t="shared" ref="E8:E42" si="7">D8-C8</f>
        <v>142.85302700000011</v>
      </c>
      <c r="F8">
        <f t="shared" ref="F8:F18" si="8">AVERAGE(C8,D8)</f>
        <v>7426.9543455000003</v>
      </c>
      <c r="G8">
        <f t="shared" si="2"/>
        <v>5.9917626355074134</v>
      </c>
      <c r="H8">
        <f t="shared" si="3"/>
        <v>233.99689902683025</v>
      </c>
      <c r="I8">
        <f t="shared" si="4"/>
        <v>119.99433083116884</v>
      </c>
      <c r="J8">
        <f t="shared" ref="J8:J42" si="9">(E8/D8)*100</f>
        <v>1.9051183140229462</v>
      </c>
      <c r="O8">
        <f t="shared" si="6"/>
        <v>1.0194211795893862</v>
      </c>
      <c r="Y8" s="5"/>
    </row>
    <row r="9" spans="2:26" x14ac:dyDescent="0.25">
      <c r="B9" s="1">
        <v>9</v>
      </c>
      <c r="C9" s="5">
        <v>7350.4765630000002</v>
      </c>
      <c r="D9" s="5">
        <v>7479.2592770000001</v>
      </c>
      <c r="E9" s="5">
        <f t="shared" si="7"/>
        <v>128.78271399999994</v>
      </c>
      <c r="F9">
        <f t="shared" si="8"/>
        <v>7414.8679200000006</v>
      </c>
      <c r="G9">
        <f t="shared" si="2"/>
        <v>5.9917626355074134</v>
      </c>
      <c r="H9">
        <f t="shared" si="3"/>
        <v>233.99689902683025</v>
      </c>
      <c r="I9">
        <f t="shared" si="4"/>
        <v>119.99433083116884</v>
      </c>
      <c r="J9">
        <f t="shared" si="9"/>
        <v>1.7218645487532274</v>
      </c>
      <c r="O9">
        <f t="shared" si="6"/>
        <v>1.017520321695637</v>
      </c>
      <c r="Y9" s="5"/>
    </row>
    <row r="10" spans="2:26" x14ac:dyDescent="0.25">
      <c r="B10" s="1">
        <v>11</v>
      </c>
      <c r="C10" s="5">
        <v>6253.2934569999998</v>
      </c>
      <c r="D10" s="5">
        <v>6360.6235349999997</v>
      </c>
      <c r="E10" s="5">
        <f t="shared" si="7"/>
        <v>107.33007799999996</v>
      </c>
      <c r="F10">
        <f t="shared" si="8"/>
        <v>6306.9584959999993</v>
      </c>
      <c r="G10">
        <f t="shared" si="2"/>
        <v>5.9917626355074134</v>
      </c>
      <c r="H10">
        <f t="shared" si="3"/>
        <v>233.99689902683025</v>
      </c>
      <c r="I10">
        <f t="shared" si="4"/>
        <v>119.99433083116884</v>
      </c>
      <c r="J10">
        <f t="shared" si="9"/>
        <v>1.6874144084994955</v>
      </c>
      <c r="O10">
        <f t="shared" si="6"/>
        <v>1.0171637679789125</v>
      </c>
      <c r="Y10" s="5"/>
    </row>
    <row r="11" spans="2:26" x14ac:dyDescent="0.25">
      <c r="B11" s="1">
        <v>12</v>
      </c>
      <c r="C11" s="5">
        <v>6288.8940430000002</v>
      </c>
      <c r="D11" s="5">
        <v>6455.9682620000003</v>
      </c>
      <c r="E11" s="5">
        <f t="shared" si="7"/>
        <v>167.07421900000008</v>
      </c>
      <c r="F11">
        <f t="shared" si="8"/>
        <v>6372.4311525000003</v>
      </c>
      <c r="G11">
        <f t="shared" si="2"/>
        <v>5.9917626355074134</v>
      </c>
      <c r="H11">
        <f t="shared" si="3"/>
        <v>233.99689902683025</v>
      </c>
      <c r="I11">
        <f t="shared" si="4"/>
        <v>119.99433083116884</v>
      </c>
      <c r="J11">
        <f t="shared" si="9"/>
        <v>2.587903351127101</v>
      </c>
      <c r="O11">
        <f t="shared" si="6"/>
        <v>1.0265665501529584</v>
      </c>
      <c r="Y11" s="5"/>
    </row>
    <row r="12" spans="2:26" x14ac:dyDescent="0.25">
      <c r="B12" s="1">
        <v>13</v>
      </c>
      <c r="C12" s="5">
        <v>6293.0278319999998</v>
      </c>
      <c r="D12" s="5">
        <v>6353.8168949999999</v>
      </c>
      <c r="E12" s="5">
        <f t="shared" si="7"/>
        <v>60.789063000000169</v>
      </c>
      <c r="F12">
        <f t="shared" si="8"/>
        <v>6323.4223634999998</v>
      </c>
      <c r="G12">
        <f t="shared" si="2"/>
        <v>5.9917626355074134</v>
      </c>
      <c r="H12">
        <f t="shared" si="3"/>
        <v>233.99689902683025</v>
      </c>
      <c r="I12">
        <f t="shared" si="4"/>
        <v>119.99433083116884</v>
      </c>
      <c r="J12">
        <f t="shared" si="9"/>
        <v>0.95673300009379902</v>
      </c>
      <c r="O12">
        <f t="shared" si="6"/>
        <v>1.0096597479977585</v>
      </c>
      <c r="Y12" s="5"/>
    </row>
    <row r="13" spans="2:26" x14ac:dyDescent="0.25">
      <c r="B13" s="1">
        <v>14</v>
      </c>
      <c r="C13" s="5">
        <v>6291.5258789999998</v>
      </c>
      <c r="D13" s="5">
        <v>6408.2246089999999</v>
      </c>
      <c r="E13" s="5">
        <f t="shared" si="7"/>
        <v>116.69873000000007</v>
      </c>
      <c r="F13">
        <f t="shared" si="8"/>
        <v>6349.8752439999998</v>
      </c>
      <c r="G13">
        <f t="shared" si="2"/>
        <v>5.9917626355074134</v>
      </c>
      <c r="H13">
        <f t="shared" si="3"/>
        <v>233.99689902683025</v>
      </c>
      <c r="I13">
        <f t="shared" si="4"/>
        <v>119.99433083116884</v>
      </c>
      <c r="J13">
        <f t="shared" si="9"/>
        <v>1.8210773985060249</v>
      </c>
      <c r="O13">
        <f t="shared" si="6"/>
        <v>1.0185485575748039</v>
      </c>
      <c r="Y13" s="5"/>
    </row>
    <row r="14" spans="2:26" x14ac:dyDescent="0.25">
      <c r="B14" s="1">
        <v>16</v>
      </c>
      <c r="C14">
        <v>6297.1850590000004</v>
      </c>
      <c r="D14">
        <v>6485.890625</v>
      </c>
      <c r="E14" s="5">
        <f t="shared" si="7"/>
        <v>188.70556599999964</v>
      </c>
      <c r="F14">
        <f t="shared" si="8"/>
        <v>6391.5378419999997</v>
      </c>
      <c r="G14">
        <f t="shared" si="2"/>
        <v>5.9917626355074134</v>
      </c>
      <c r="H14">
        <f t="shared" si="3"/>
        <v>233.99689902683025</v>
      </c>
      <c r="I14">
        <f t="shared" si="4"/>
        <v>119.99433083116884</v>
      </c>
      <c r="J14">
        <f t="shared" si="9"/>
        <v>2.9094780795813935</v>
      </c>
      <c r="O14">
        <f t="shared" si="6"/>
        <v>1.0299666540258809</v>
      </c>
      <c r="Y14" s="5"/>
    </row>
    <row r="15" spans="2:26" x14ac:dyDescent="0.25">
      <c r="B15" s="1">
        <v>17</v>
      </c>
      <c r="C15">
        <v>5243.0073240000002</v>
      </c>
      <c r="D15">
        <v>5319.8134769999997</v>
      </c>
      <c r="E15" s="5">
        <f t="shared" si="7"/>
        <v>76.80615299999954</v>
      </c>
      <c r="F15">
        <f t="shared" si="8"/>
        <v>5281.4104004999999</v>
      </c>
      <c r="G15">
        <f t="shared" si="2"/>
        <v>5.9917626355074134</v>
      </c>
      <c r="H15">
        <f t="shared" si="3"/>
        <v>233.99689902683025</v>
      </c>
      <c r="I15">
        <f t="shared" si="4"/>
        <v>119.99433083116884</v>
      </c>
      <c r="J15">
        <f t="shared" si="9"/>
        <v>1.443775300244414</v>
      </c>
      <c r="O15">
        <f t="shared" si="6"/>
        <v>1.0146492553326061</v>
      </c>
      <c r="Y15" s="5"/>
    </row>
    <row r="16" spans="2:26" x14ac:dyDescent="0.25">
      <c r="B16" s="1">
        <v>19</v>
      </c>
      <c r="C16">
        <v>5250.0913090000004</v>
      </c>
      <c r="D16">
        <v>5330.3725590000004</v>
      </c>
      <c r="E16" s="5">
        <f t="shared" si="7"/>
        <v>80.28125</v>
      </c>
      <c r="F16">
        <f t="shared" si="8"/>
        <v>5290.2319340000004</v>
      </c>
      <c r="G16">
        <f t="shared" si="2"/>
        <v>5.9917626355074134</v>
      </c>
      <c r="H16">
        <f t="shared" si="3"/>
        <v>233.99689902683025</v>
      </c>
      <c r="I16">
        <f t="shared" si="4"/>
        <v>119.99433083116884</v>
      </c>
      <c r="J16">
        <f t="shared" si="9"/>
        <v>1.5061095469668464</v>
      </c>
      <c r="O16">
        <f t="shared" si="6"/>
        <v>1.0152914007157128</v>
      </c>
      <c r="Y16" s="5"/>
    </row>
    <row r="17" spans="2:25" x14ac:dyDescent="0.25">
      <c r="B17" s="1">
        <v>20</v>
      </c>
      <c r="C17">
        <v>5237.701172</v>
      </c>
      <c r="D17">
        <v>5314.2338870000003</v>
      </c>
      <c r="E17" s="5">
        <f t="shared" si="7"/>
        <v>76.53271500000028</v>
      </c>
      <c r="F17">
        <f t="shared" si="8"/>
        <v>5275.9675294999997</v>
      </c>
      <c r="G17">
        <f t="shared" si="2"/>
        <v>5.9917626355074134</v>
      </c>
      <c r="H17">
        <f t="shared" si="3"/>
        <v>233.99689902683025</v>
      </c>
      <c r="I17">
        <f t="shared" si="4"/>
        <v>119.99433083116884</v>
      </c>
      <c r="J17">
        <f t="shared" si="9"/>
        <v>1.4401457788152536</v>
      </c>
      <c r="O17">
        <f t="shared" si="6"/>
        <v>1.0146118903096522</v>
      </c>
      <c r="Y17" s="5"/>
    </row>
    <row r="18" spans="2:25" x14ac:dyDescent="0.25">
      <c r="B18" s="1">
        <v>21</v>
      </c>
      <c r="C18">
        <v>5239.7104490000002</v>
      </c>
      <c r="D18">
        <v>5289.8442379999997</v>
      </c>
      <c r="E18" s="5">
        <f t="shared" si="7"/>
        <v>50.133788999999524</v>
      </c>
      <c r="F18">
        <f t="shared" si="8"/>
        <v>5264.7773434999999</v>
      </c>
      <c r="G18">
        <f t="shared" si="2"/>
        <v>5.9917626355074134</v>
      </c>
      <c r="H18">
        <f t="shared" si="3"/>
        <v>233.99689902683025</v>
      </c>
      <c r="I18">
        <f t="shared" si="4"/>
        <v>119.99433083116884</v>
      </c>
      <c r="J18">
        <f t="shared" si="9"/>
        <v>0.94773658248497417</v>
      </c>
      <c r="O18">
        <f t="shared" si="6"/>
        <v>1.0095680456941218</v>
      </c>
      <c r="Y18" s="5"/>
    </row>
    <row r="19" spans="2:25" x14ac:dyDescent="0.25">
      <c r="B19" s="1">
        <v>23</v>
      </c>
      <c r="C19">
        <v>5256.5073240000002</v>
      </c>
      <c r="D19">
        <v>5336.9228519999997</v>
      </c>
      <c r="E19" s="5">
        <f t="shared" si="7"/>
        <v>80.41552799999954</v>
      </c>
      <c r="F19">
        <f t="shared" ref="F19:F41" si="10">AVERAGE(C19,D19)</f>
        <v>5296.7150879999999</v>
      </c>
      <c r="G19">
        <f t="shared" si="2"/>
        <v>5.9917626355074134</v>
      </c>
      <c r="H19">
        <f t="shared" si="3"/>
        <v>233.99689902683025</v>
      </c>
      <c r="I19">
        <f t="shared" si="4"/>
        <v>119.99433083116884</v>
      </c>
      <c r="J19">
        <f t="shared" si="9"/>
        <v>1.5067770366937945</v>
      </c>
      <c r="O19">
        <f t="shared" si="6"/>
        <v>1.0152982813574407</v>
      </c>
      <c r="Y19" s="5"/>
    </row>
    <row r="20" spans="2:25" x14ac:dyDescent="0.25">
      <c r="B20" s="1">
        <v>24</v>
      </c>
      <c r="C20">
        <v>5259.4916990000002</v>
      </c>
      <c r="D20">
        <v>5340.2441410000001</v>
      </c>
      <c r="E20" s="5">
        <f t="shared" si="7"/>
        <v>80.752441999999974</v>
      </c>
      <c r="F20">
        <f t="shared" si="10"/>
        <v>5299.8679200000006</v>
      </c>
      <c r="G20">
        <f t="shared" si="2"/>
        <v>5.9917626355074134</v>
      </c>
      <c r="H20">
        <f t="shared" si="3"/>
        <v>233.99689902683025</v>
      </c>
      <c r="I20">
        <f t="shared" si="4"/>
        <v>119.99433083116884</v>
      </c>
      <c r="J20">
        <f t="shared" si="9"/>
        <v>1.5121488806105123</v>
      </c>
      <c r="O20">
        <f t="shared" si="6"/>
        <v>1.0153536589886345</v>
      </c>
      <c r="Y20" s="5"/>
    </row>
    <row r="21" spans="2:25" x14ac:dyDescent="0.25">
      <c r="B21" s="1">
        <v>25</v>
      </c>
      <c r="C21">
        <v>8703.4863280000009</v>
      </c>
      <c r="D21">
        <v>8842.6318360000005</v>
      </c>
      <c r="E21" s="5">
        <f t="shared" si="7"/>
        <v>139.14550799999961</v>
      </c>
      <c r="F21">
        <f t="shared" si="10"/>
        <v>8773.0590819999998</v>
      </c>
      <c r="G21">
        <f t="shared" si="2"/>
        <v>5.9917626355074134</v>
      </c>
      <c r="H21">
        <f t="shared" si="3"/>
        <v>233.99689902683025</v>
      </c>
      <c r="I21">
        <f t="shared" si="4"/>
        <v>119.99433083116884</v>
      </c>
      <c r="J21">
        <f t="shared" si="9"/>
        <v>1.5735757247464757</v>
      </c>
      <c r="O21">
        <f t="shared" si="6"/>
        <v>1.0159873299912421</v>
      </c>
      <c r="Y21" s="5"/>
    </row>
    <row r="22" spans="2:25" x14ac:dyDescent="0.25">
      <c r="B22" s="1">
        <v>26</v>
      </c>
      <c r="C22">
        <v>8712.265625</v>
      </c>
      <c r="D22">
        <v>8879.8242190000001</v>
      </c>
      <c r="E22" s="5">
        <f t="shared" si="7"/>
        <v>167.55859400000008</v>
      </c>
      <c r="F22">
        <f t="shared" si="10"/>
        <v>8796.044922000001</v>
      </c>
      <c r="G22">
        <f t="shared" si="2"/>
        <v>5.9917626355074134</v>
      </c>
      <c r="H22">
        <f t="shared" si="3"/>
        <v>233.99689902683025</v>
      </c>
      <c r="I22">
        <f t="shared" si="4"/>
        <v>119.99433083116884</v>
      </c>
      <c r="J22">
        <f t="shared" si="9"/>
        <v>1.8869584562437394</v>
      </c>
      <c r="O22">
        <f t="shared" si="6"/>
        <v>1.0192324937292072</v>
      </c>
      <c r="Y22" s="5"/>
    </row>
    <row r="23" spans="2:25" x14ac:dyDescent="0.25">
      <c r="B23" s="1">
        <v>27</v>
      </c>
      <c r="C23">
        <v>8705.8173829999996</v>
      </c>
      <c r="D23">
        <v>8841.4042969999991</v>
      </c>
      <c r="E23" s="5">
        <f t="shared" si="7"/>
        <v>135.58691399999952</v>
      </c>
      <c r="F23">
        <f t="shared" si="10"/>
        <v>8773.6108399999994</v>
      </c>
      <c r="G23">
        <f t="shared" si="2"/>
        <v>5.9917626355074134</v>
      </c>
      <c r="H23">
        <f t="shared" si="3"/>
        <v>233.99689902683025</v>
      </c>
      <c r="I23">
        <f t="shared" si="4"/>
        <v>119.99433083116884</v>
      </c>
      <c r="J23">
        <f t="shared" si="9"/>
        <v>1.5335450053562858</v>
      </c>
      <c r="O23">
        <f t="shared" si="6"/>
        <v>1.015574288781288</v>
      </c>
      <c r="Y23" s="5"/>
    </row>
    <row r="24" spans="2:25" x14ac:dyDescent="0.25">
      <c r="B24" s="1">
        <v>28</v>
      </c>
      <c r="C24">
        <v>8706.3378909999992</v>
      </c>
      <c r="D24">
        <v>8824.5136719999991</v>
      </c>
      <c r="E24" s="5">
        <f t="shared" si="7"/>
        <v>118.17578099999992</v>
      </c>
      <c r="F24">
        <f t="shared" si="10"/>
        <v>8765.4257814999983</v>
      </c>
      <c r="G24">
        <f t="shared" si="2"/>
        <v>5.9917626355074134</v>
      </c>
      <c r="H24">
        <f t="shared" si="3"/>
        <v>233.99689902683025</v>
      </c>
      <c r="I24">
        <f t="shared" si="4"/>
        <v>119.99433083116884</v>
      </c>
      <c r="J24">
        <f t="shared" si="9"/>
        <v>1.3391761335808141</v>
      </c>
      <c r="O24">
        <f t="shared" si="6"/>
        <v>1.0135735348753421</v>
      </c>
      <c r="Y24" s="5"/>
    </row>
    <row r="25" spans="2:25" x14ac:dyDescent="0.25">
      <c r="B25" s="1">
        <v>30</v>
      </c>
      <c r="C25">
        <v>8710.7988280000009</v>
      </c>
      <c r="D25">
        <v>8827.0195309999999</v>
      </c>
      <c r="E25" s="5">
        <f t="shared" si="7"/>
        <v>116.22070299999905</v>
      </c>
      <c r="F25">
        <f t="shared" si="10"/>
        <v>8768.9091795000004</v>
      </c>
      <c r="G25">
        <f t="shared" si="2"/>
        <v>5.9917626355074134</v>
      </c>
      <c r="H25">
        <f t="shared" si="3"/>
        <v>233.99689902683025</v>
      </c>
      <c r="I25">
        <f t="shared" si="4"/>
        <v>119.99433083116884</v>
      </c>
      <c r="J25">
        <f t="shared" si="9"/>
        <v>1.3166471716963855</v>
      </c>
      <c r="O25">
        <f t="shared" si="6"/>
        <v>1.0133421406342686</v>
      </c>
      <c r="Y25" s="5"/>
    </row>
    <row r="26" spans="2:25" x14ac:dyDescent="0.25">
      <c r="B26" s="1">
        <v>31</v>
      </c>
      <c r="C26">
        <v>8682.7089840000008</v>
      </c>
      <c r="D26">
        <v>8820.2128909999992</v>
      </c>
      <c r="E26" s="5">
        <f t="shared" si="7"/>
        <v>137.50390699999843</v>
      </c>
      <c r="F26">
        <f t="shared" si="10"/>
        <v>8751.4609375</v>
      </c>
      <c r="G26">
        <f t="shared" si="2"/>
        <v>5.9917626355074134</v>
      </c>
      <c r="H26">
        <f t="shared" si="3"/>
        <v>233.99689902683025</v>
      </c>
      <c r="I26">
        <f t="shared" si="4"/>
        <v>119.99433083116884</v>
      </c>
      <c r="J26">
        <f t="shared" si="9"/>
        <v>1.5589635839777196</v>
      </c>
      <c r="O26">
        <f t="shared" si="6"/>
        <v>1.0158365214420273</v>
      </c>
      <c r="Y26" s="5"/>
    </row>
    <row r="27" spans="2:25" x14ac:dyDescent="0.25">
      <c r="B27" s="1">
        <v>32</v>
      </c>
      <c r="C27">
        <v>8692.9335940000001</v>
      </c>
      <c r="D27">
        <v>8807.8642579999996</v>
      </c>
      <c r="E27" s="5">
        <f t="shared" si="7"/>
        <v>114.93066399999952</v>
      </c>
      <c r="F27">
        <f t="shared" si="10"/>
        <v>8750.3989259999998</v>
      </c>
      <c r="G27">
        <f t="shared" si="2"/>
        <v>5.9917626355074134</v>
      </c>
      <c r="H27">
        <f t="shared" si="3"/>
        <v>233.99689902683025</v>
      </c>
      <c r="I27">
        <f t="shared" si="4"/>
        <v>119.99433083116884</v>
      </c>
      <c r="J27">
        <f t="shared" si="9"/>
        <v>1.3048641604076765</v>
      </c>
      <c r="O27">
        <f t="shared" si="6"/>
        <v>1.0132211597796315</v>
      </c>
      <c r="Y27" s="5"/>
    </row>
    <row r="28" spans="2:25" x14ac:dyDescent="0.25">
      <c r="B28" s="1">
        <v>33</v>
      </c>
      <c r="C28">
        <v>8682.6669920000004</v>
      </c>
      <c r="D28">
        <v>8827.9091800000006</v>
      </c>
      <c r="E28" s="5">
        <f t="shared" si="7"/>
        <v>145.24218800000017</v>
      </c>
      <c r="F28">
        <f t="shared" si="10"/>
        <v>8755.2880860000005</v>
      </c>
      <c r="G28">
        <f t="shared" si="2"/>
        <v>5.9917626355074134</v>
      </c>
      <c r="H28">
        <f t="shared" si="3"/>
        <v>233.99689902683025</v>
      </c>
      <c r="I28">
        <f t="shared" si="4"/>
        <v>119.99433083116884</v>
      </c>
      <c r="J28">
        <f t="shared" si="9"/>
        <v>1.6452614660904357</v>
      </c>
      <c r="O28">
        <f t="shared" si="6"/>
        <v>1.0167278312221144</v>
      </c>
      <c r="Y28" s="5"/>
    </row>
    <row r="29" spans="2:25" x14ac:dyDescent="0.25">
      <c r="B29" s="1">
        <v>34</v>
      </c>
      <c r="C29">
        <v>7746.6992190000001</v>
      </c>
      <c r="D29">
        <v>7864.064453</v>
      </c>
      <c r="E29" s="5">
        <f t="shared" si="7"/>
        <v>117.36523399999987</v>
      </c>
      <c r="F29">
        <f t="shared" si="10"/>
        <v>7805.3818360000005</v>
      </c>
      <c r="G29">
        <f t="shared" si="2"/>
        <v>5.9917626355074134</v>
      </c>
      <c r="H29">
        <f t="shared" si="3"/>
        <v>233.99689902683025</v>
      </c>
      <c r="I29">
        <f t="shared" si="4"/>
        <v>119.99433083116884</v>
      </c>
      <c r="J29">
        <f t="shared" si="9"/>
        <v>1.4924246196281763</v>
      </c>
      <c r="O29">
        <f t="shared" si="6"/>
        <v>1.0151503538064499</v>
      </c>
      <c r="Y29" s="5"/>
    </row>
    <row r="30" spans="2:25" x14ac:dyDescent="0.25">
      <c r="B30" s="1">
        <v>35</v>
      </c>
      <c r="C30">
        <v>7744.1782229999999</v>
      </c>
      <c r="D30">
        <v>7857.1171880000002</v>
      </c>
      <c r="E30" s="5">
        <f t="shared" si="7"/>
        <v>112.93896500000028</v>
      </c>
      <c r="F30">
        <f t="shared" si="10"/>
        <v>7800.6477054999996</v>
      </c>
      <c r="G30">
        <f t="shared" si="2"/>
        <v>5.9917626355074134</v>
      </c>
      <c r="H30">
        <f t="shared" si="3"/>
        <v>233.99689902683025</v>
      </c>
      <c r="I30">
        <f t="shared" si="4"/>
        <v>119.99433083116884</v>
      </c>
      <c r="J30">
        <f t="shared" si="9"/>
        <v>1.4374097050822845</v>
      </c>
      <c r="O30">
        <f t="shared" si="6"/>
        <v>1.0145837249283047</v>
      </c>
      <c r="Y30" s="5"/>
    </row>
    <row r="31" spans="2:25" x14ac:dyDescent="0.25">
      <c r="B31" s="1">
        <v>36</v>
      </c>
      <c r="C31">
        <v>7738.1108400000003</v>
      </c>
      <c r="D31">
        <v>7862.1591799999997</v>
      </c>
      <c r="E31" s="5">
        <f t="shared" si="7"/>
        <v>124.04833999999937</v>
      </c>
      <c r="F31">
        <f t="shared" si="10"/>
        <v>7800.13501</v>
      </c>
      <c r="G31">
        <f t="shared" si="2"/>
        <v>5.9917626355074134</v>
      </c>
      <c r="H31">
        <f t="shared" si="3"/>
        <v>233.99689902683025</v>
      </c>
      <c r="I31">
        <f t="shared" si="4"/>
        <v>119.99433083116884</v>
      </c>
      <c r="J31">
        <f t="shared" si="9"/>
        <v>1.5777897287497984</v>
      </c>
      <c r="O31">
        <f t="shared" si="6"/>
        <v>1.0160308300779004</v>
      </c>
      <c r="Y31" s="5"/>
    </row>
    <row r="32" spans="2:25" x14ac:dyDescent="0.25">
      <c r="B32" s="1">
        <v>37</v>
      </c>
      <c r="C32">
        <v>7756.7426759999998</v>
      </c>
      <c r="D32">
        <v>7847.6909180000002</v>
      </c>
      <c r="E32" s="5">
        <f t="shared" si="7"/>
        <v>90.948242000000391</v>
      </c>
      <c r="F32">
        <f t="shared" si="10"/>
        <v>7802.216797</v>
      </c>
      <c r="G32">
        <f t="shared" si="2"/>
        <v>5.9917626355074134</v>
      </c>
      <c r="H32">
        <f t="shared" si="3"/>
        <v>233.99689902683025</v>
      </c>
      <c r="I32">
        <f t="shared" si="4"/>
        <v>119.99433083116884</v>
      </c>
      <c r="J32">
        <f t="shared" si="9"/>
        <v>1.1589172273769763</v>
      </c>
      <c r="O32">
        <f t="shared" si="6"/>
        <v>1.0117250559672943</v>
      </c>
      <c r="Y32" s="5"/>
    </row>
    <row r="33" spans="2:25" x14ac:dyDescent="0.25">
      <c r="B33" s="1">
        <v>38</v>
      </c>
      <c r="C33">
        <v>7750.4072269999997</v>
      </c>
      <c r="D33">
        <v>7837.6513670000004</v>
      </c>
      <c r="E33" s="5">
        <f t="shared" si="7"/>
        <v>87.244140000000698</v>
      </c>
      <c r="F33">
        <f t="shared" si="10"/>
        <v>7794.029297</v>
      </c>
      <c r="G33">
        <f t="shared" si="2"/>
        <v>5.9917626355074134</v>
      </c>
      <c r="H33">
        <f t="shared" si="3"/>
        <v>233.99689902683025</v>
      </c>
      <c r="I33">
        <f t="shared" si="4"/>
        <v>119.99433083116884</v>
      </c>
      <c r="J33">
        <f t="shared" si="9"/>
        <v>1.1131413725205659</v>
      </c>
      <c r="O33">
        <f t="shared" si="6"/>
        <v>1.011256716898187</v>
      </c>
      <c r="Y33" s="5"/>
    </row>
    <row r="34" spans="2:25" x14ac:dyDescent="0.25">
      <c r="B34" s="1">
        <v>39</v>
      </c>
      <c r="C34">
        <v>7751.3964839999999</v>
      </c>
      <c r="D34">
        <v>7868.3164059999999</v>
      </c>
      <c r="E34" s="5">
        <f t="shared" si="7"/>
        <v>116.91992200000004</v>
      </c>
      <c r="F34">
        <f t="shared" si="10"/>
        <v>7809.8564449999994</v>
      </c>
      <c r="G34">
        <f t="shared" ref="G34:G65" si="11">$G$83</f>
        <v>5.9917626355074134</v>
      </c>
      <c r="H34">
        <f t="shared" ref="H34:H65" si="12">$G$84</f>
        <v>233.99689902683025</v>
      </c>
      <c r="I34">
        <f t="shared" ref="I34:I65" si="13">$E$79</f>
        <v>119.99433083116884</v>
      </c>
      <c r="J34">
        <f t="shared" si="9"/>
        <v>1.4859585706396166</v>
      </c>
      <c r="O34">
        <f t="shared" si="6"/>
        <v>1.0150837235898511</v>
      </c>
      <c r="Y34" s="5"/>
    </row>
    <row r="35" spans="2:25" x14ac:dyDescent="0.25">
      <c r="B35" s="1">
        <v>40</v>
      </c>
      <c r="C35">
        <v>7738.1791990000002</v>
      </c>
      <c r="D35">
        <v>7863.8403319999998</v>
      </c>
      <c r="E35" s="5">
        <f t="shared" si="7"/>
        <v>125.66113299999961</v>
      </c>
      <c r="F35">
        <f t="shared" si="10"/>
        <v>7801.0097655</v>
      </c>
      <c r="G35">
        <f t="shared" si="11"/>
        <v>5.9917626355074134</v>
      </c>
      <c r="H35">
        <f t="shared" si="12"/>
        <v>233.99689902683025</v>
      </c>
      <c r="I35">
        <f t="shared" si="13"/>
        <v>119.99433083116884</v>
      </c>
      <c r="J35">
        <f t="shared" si="9"/>
        <v>1.5979613991989634</v>
      </c>
      <c r="O35">
        <f t="shared" si="6"/>
        <v>1.0162391086802744</v>
      </c>
      <c r="Y35" s="5"/>
    </row>
    <row r="36" spans="2:25" x14ac:dyDescent="0.25">
      <c r="B36" s="1">
        <v>41</v>
      </c>
      <c r="C36">
        <v>7447.5278319999998</v>
      </c>
      <c r="D36">
        <v>7592.9526370000003</v>
      </c>
      <c r="E36" s="5">
        <f t="shared" si="7"/>
        <v>145.42480500000056</v>
      </c>
      <c r="F36">
        <f t="shared" si="10"/>
        <v>7520.2402345</v>
      </c>
      <c r="G36">
        <f t="shared" si="11"/>
        <v>5.9917626355074134</v>
      </c>
      <c r="H36">
        <f t="shared" si="12"/>
        <v>233.99689902683025</v>
      </c>
      <c r="I36">
        <f t="shared" si="13"/>
        <v>119.99433083116884</v>
      </c>
      <c r="J36">
        <f t="shared" si="9"/>
        <v>1.915260267677086</v>
      </c>
      <c r="O36">
        <f t="shared" si="6"/>
        <v>1.019526587651697</v>
      </c>
      <c r="Y36" s="5"/>
    </row>
    <row r="37" spans="2:25" x14ac:dyDescent="0.25">
      <c r="B37" s="1">
        <v>42</v>
      </c>
      <c r="C37">
        <v>7443.3173829999996</v>
      </c>
      <c r="D37">
        <v>7626.470703</v>
      </c>
      <c r="E37" s="5">
        <f t="shared" si="7"/>
        <v>183.15332000000035</v>
      </c>
      <c r="F37">
        <f t="shared" si="10"/>
        <v>7534.8940430000002</v>
      </c>
      <c r="G37">
        <f t="shared" si="11"/>
        <v>5.9917626355074134</v>
      </c>
      <c r="H37">
        <f t="shared" si="12"/>
        <v>233.99689902683025</v>
      </c>
      <c r="I37">
        <f t="shared" si="13"/>
        <v>119.99433083116884</v>
      </c>
      <c r="J37">
        <f t="shared" si="9"/>
        <v>2.4015475458124285</v>
      </c>
      <c r="O37">
        <f t="shared" si="6"/>
        <v>1.0246064100958947</v>
      </c>
      <c r="Y37" s="5"/>
    </row>
    <row r="38" spans="2:25" x14ac:dyDescent="0.25">
      <c r="B38" s="1">
        <v>43</v>
      </c>
      <c r="C38">
        <v>7457.375</v>
      </c>
      <c r="D38">
        <v>7568.0180659999996</v>
      </c>
      <c r="E38" s="5">
        <f t="shared" si="7"/>
        <v>110.64306599999964</v>
      </c>
      <c r="F38">
        <f t="shared" si="10"/>
        <v>7512.6965330000003</v>
      </c>
      <c r="G38">
        <f t="shared" si="11"/>
        <v>5.9917626355074134</v>
      </c>
      <c r="H38">
        <f t="shared" si="12"/>
        <v>233.99689902683025</v>
      </c>
      <c r="I38">
        <f t="shared" si="13"/>
        <v>119.99433083116884</v>
      </c>
      <c r="J38">
        <f t="shared" si="9"/>
        <v>1.4619820544175699</v>
      </c>
      <c r="O38">
        <f t="shared" si="6"/>
        <v>1.0148367308872088</v>
      </c>
      <c r="Y38" s="5"/>
    </row>
    <row r="39" spans="2:25" x14ac:dyDescent="0.25">
      <c r="B39" s="1">
        <v>44</v>
      </c>
      <c r="C39">
        <v>7440.0981449999999</v>
      </c>
      <c r="D39">
        <v>7570.6430659999996</v>
      </c>
      <c r="E39" s="5">
        <f t="shared" si="7"/>
        <v>130.5449209999997</v>
      </c>
      <c r="F39">
        <f t="shared" si="10"/>
        <v>7505.3706055000002</v>
      </c>
      <c r="G39">
        <f t="shared" si="11"/>
        <v>5.9917626355074134</v>
      </c>
      <c r="H39">
        <f t="shared" si="12"/>
        <v>233.99689902683025</v>
      </c>
      <c r="I39">
        <f t="shared" si="13"/>
        <v>119.99433083116884</v>
      </c>
      <c r="J39">
        <f t="shared" si="9"/>
        <v>1.7243570970381779</v>
      </c>
      <c r="O39">
        <f t="shared" si="6"/>
        <v>1.017546128889137</v>
      </c>
      <c r="Y39" s="5"/>
    </row>
    <row r="40" spans="2:25" x14ac:dyDescent="0.25">
      <c r="B40" s="1">
        <v>47</v>
      </c>
      <c r="C40">
        <v>7429.0117190000001</v>
      </c>
      <c r="D40">
        <v>7624.4365230000003</v>
      </c>
      <c r="E40" s="5">
        <f t="shared" si="7"/>
        <v>195.42480400000022</v>
      </c>
      <c r="F40">
        <f t="shared" si="10"/>
        <v>7526.7241210000002</v>
      </c>
      <c r="G40">
        <f t="shared" si="11"/>
        <v>5.9917626355074134</v>
      </c>
      <c r="H40">
        <f t="shared" si="12"/>
        <v>233.99689902683025</v>
      </c>
      <c r="I40">
        <f t="shared" si="13"/>
        <v>119.99433083116884</v>
      </c>
      <c r="J40">
        <f t="shared" si="9"/>
        <v>2.5631376615239505</v>
      </c>
      <c r="O40">
        <f t="shared" si="6"/>
        <v>1.0263056260229328</v>
      </c>
      <c r="Y40" s="5"/>
    </row>
    <row r="41" spans="2:25" x14ac:dyDescent="0.25">
      <c r="B41" s="1">
        <v>48</v>
      </c>
      <c r="C41">
        <v>7591.0043949999999</v>
      </c>
      <c r="D41">
        <v>7442.3872069999998</v>
      </c>
      <c r="E41" s="5">
        <f t="shared" si="7"/>
        <v>-148.61718800000017</v>
      </c>
      <c r="F41">
        <f t="shared" si="10"/>
        <v>7516.6958009999998</v>
      </c>
      <c r="G41">
        <f t="shared" si="11"/>
        <v>5.9917626355074134</v>
      </c>
      <c r="H41">
        <f t="shared" si="12"/>
        <v>233.99689902683025</v>
      </c>
      <c r="I41">
        <f t="shared" si="13"/>
        <v>119.99433083116884</v>
      </c>
      <c r="J41">
        <f t="shared" si="9"/>
        <v>-1.9969021211395321</v>
      </c>
      <c r="O41">
        <f t="shared" si="6"/>
        <v>0.98042193361159291</v>
      </c>
      <c r="Y41" s="5"/>
    </row>
    <row r="42" spans="2:25" s="5" customFormat="1" x14ac:dyDescent="0.25">
      <c r="B42" s="1">
        <v>49</v>
      </c>
      <c r="C42" s="5">
        <v>7580.6308589999999</v>
      </c>
      <c r="D42" s="5">
        <v>7442.623047</v>
      </c>
      <c r="E42" s="5">
        <f t="shared" si="7"/>
        <v>-138.00781199999983</v>
      </c>
      <c r="F42" s="5">
        <f t="shared" ref="F42:F47" si="14">AVERAGE(C42,D42)</f>
        <v>7511.626953</v>
      </c>
      <c r="G42">
        <f t="shared" si="11"/>
        <v>5.9917626355074134</v>
      </c>
      <c r="H42">
        <f t="shared" si="12"/>
        <v>233.99689902683025</v>
      </c>
      <c r="I42">
        <f t="shared" si="13"/>
        <v>119.99433083116884</v>
      </c>
      <c r="J42">
        <f t="shared" si="9"/>
        <v>-1.8542899610592065</v>
      </c>
      <c r="O42">
        <f t="shared" si="6"/>
        <v>0.98179467981399571</v>
      </c>
      <c r="W42"/>
      <c r="X42"/>
    </row>
    <row r="43" spans="2:25" s="5" customFormat="1" x14ac:dyDescent="0.25">
      <c r="B43" s="1">
        <v>50</v>
      </c>
      <c r="C43" s="5">
        <v>7326.1508789999998</v>
      </c>
      <c r="D43" s="5">
        <v>7474.2885740000002</v>
      </c>
      <c r="E43" s="5">
        <f t="shared" ref="E43:E78" si="15">D43-C43</f>
        <v>148.13769500000035</v>
      </c>
      <c r="F43" s="5">
        <f t="shared" si="14"/>
        <v>7400.2197264999995</v>
      </c>
      <c r="G43">
        <f t="shared" si="11"/>
        <v>5.9917626355074134</v>
      </c>
      <c r="H43">
        <f t="shared" si="12"/>
        <v>233.99689902683025</v>
      </c>
      <c r="I43">
        <f t="shared" si="13"/>
        <v>119.99433083116884</v>
      </c>
      <c r="J43">
        <f t="shared" ref="J43:J47" si="16">(E43/D43)*100</f>
        <v>1.9819638154634667</v>
      </c>
      <c r="O43">
        <f t="shared" ref="O43:O78" si="17">D43/C43</f>
        <v>1.0202203991491123</v>
      </c>
      <c r="W43"/>
      <c r="X43"/>
    </row>
    <row r="44" spans="2:25" s="5" customFormat="1" x14ac:dyDescent="0.25">
      <c r="B44" s="1">
        <v>51</v>
      </c>
      <c r="C44" s="5">
        <v>7348.0141599999997</v>
      </c>
      <c r="D44" s="5">
        <v>7520.1083980000003</v>
      </c>
      <c r="E44" s="5">
        <f t="shared" si="15"/>
        <v>172.09423800000059</v>
      </c>
      <c r="F44" s="5">
        <f t="shared" si="14"/>
        <v>7434.0612789999996</v>
      </c>
      <c r="G44">
        <f t="shared" si="11"/>
        <v>5.9917626355074134</v>
      </c>
      <c r="H44">
        <f t="shared" si="12"/>
        <v>233.99689902683025</v>
      </c>
      <c r="I44">
        <f t="shared" si="13"/>
        <v>119.99433083116884</v>
      </c>
      <c r="J44">
        <f t="shared" si="16"/>
        <v>2.2884542202313156</v>
      </c>
      <c r="O44">
        <f t="shared" si="17"/>
        <v>1.0234205098483371</v>
      </c>
      <c r="W44"/>
      <c r="X44"/>
    </row>
    <row r="45" spans="2:25" x14ac:dyDescent="0.25">
      <c r="B45" s="1">
        <v>52</v>
      </c>
      <c r="C45">
        <v>7350.3266599999997</v>
      </c>
      <c r="D45">
        <v>7490.3271480000003</v>
      </c>
      <c r="E45" s="5">
        <f t="shared" si="15"/>
        <v>140.00048800000059</v>
      </c>
      <c r="F45">
        <f t="shared" si="14"/>
        <v>7420.3269039999996</v>
      </c>
      <c r="G45">
        <f t="shared" si="11"/>
        <v>5.9917626355074134</v>
      </c>
      <c r="H45">
        <f t="shared" si="12"/>
        <v>233.99689902683025</v>
      </c>
      <c r="I45">
        <f t="shared" si="13"/>
        <v>119.99433083116884</v>
      </c>
      <c r="J45">
        <f t="shared" si="16"/>
        <v>1.8690837560730877</v>
      </c>
      <c r="O45">
        <f t="shared" si="17"/>
        <v>1.0190468389332781</v>
      </c>
      <c r="Y45" s="5"/>
    </row>
    <row r="46" spans="2:25" x14ac:dyDescent="0.25">
      <c r="B46" s="1">
        <v>53</v>
      </c>
      <c r="C46">
        <v>7325.1328130000002</v>
      </c>
      <c r="D46">
        <v>7492.8217770000001</v>
      </c>
      <c r="E46" s="5">
        <f t="shared" si="15"/>
        <v>167.68896399999994</v>
      </c>
      <c r="F46">
        <f t="shared" si="14"/>
        <v>7408.9772950000006</v>
      </c>
      <c r="G46">
        <f t="shared" si="11"/>
        <v>5.9917626355074134</v>
      </c>
      <c r="H46">
        <f t="shared" si="12"/>
        <v>233.99689902683025</v>
      </c>
      <c r="I46">
        <f t="shared" si="13"/>
        <v>119.99433083116884</v>
      </c>
      <c r="J46">
        <f t="shared" si="16"/>
        <v>2.2379948301284669</v>
      </c>
      <c r="O46">
        <f t="shared" si="17"/>
        <v>1.0228922762604933</v>
      </c>
      <c r="Y46" s="5"/>
    </row>
    <row r="47" spans="2:25" x14ac:dyDescent="0.25">
      <c r="B47" s="1">
        <v>54</v>
      </c>
      <c r="C47">
        <v>7323.7543949999999</v>
      </c>
      <c r="D47">
        <v>7479.9858400000003</v>
      </c>
      <c r="E47" s="5">
        <f t="shared" si="15"/>
        <v>156.23144500000035</v>
      </c>
      <c r="F47">
        <f t="shared" si="14"/>
        <v>7401.8701175000006</v>
      </c>
      <c r="G47">
        <f t="shared" si="11"/>
        <v>5.9917626355074134</v>
      </c>
      <c r="H47">
        <f t="shared" si="12"/>
        <v>233.99689902683025</v>
      </c>
      <c r="I47">
        <f t="shared" si="13"/>
        <v>119.99433083116884</v>
      </c>
      <c r="J47">
        <f t="shared" si="16"/>
        <v>2.0886596357514007</v>
      </c>
      <c r="O47">
        <f t="shared" si="17"/>
        <v>1.0213321524144312</v>
      </c>
      <c r="Y47" s="5"/>
    </row>
    <row r="48" spans="2:25" x14ac:dyDescent="0.25">
      <c r="B48" s="1">
        <v>55</v>
      </c>
      <c r="C48">
        <v>7349.1987300000001</v>
      </c>
      <c r="D48">
        <v>7485.4755859999996</v>
      </c>
      <c r="E48" s="5">
        <f t="shared" si="15"/>
        <v>136.2768559999995</v>
      </c>
      <c r="F48">
        <f>AVERAGE(C48,D48)</f>
        <v>7417.3371580000003</v>
      </c>
      <c r="G48">
        <f t="shared" si="11"/>
        <v>5.9917626355074134</v>
      </c>
      <c r="H48">
        <f t="shared" si="12"/>
        <v>233.99689902683025</v>
      </c>
      <c r="I48">
        <f t="shared" si="13"/>
        <v>119.99433083116884</v>
      </c>
      <c r="J48">
        <f t="shared" ref="J48:J78" si="18">(E48/D48)*100</f>
        <v>1.8205504037028264</v>
      </c>
      <c r="O48">
        <f t="shared" si="17"/>
        <v>1.0185430903431292</v>
      </c>
      <c r="Y48" s="5"/>
    </row>
    <row r="49" spans="2:25" x14ac:dyDescent="0.25">
      <c r="B49" s="1">
        <v>56</v>
      </c>
      <c r="C49">
        <v>7315.015625</v>
      </c>
      <c r="D49">
        <v>7535.8071289999998</v>
      </c>
      <c r="E49" s="5">
        <f t="shared" si="15"/>
        <v>220.7915039999998</v>
      </c>
      <c r="F49">
        <f t="shared" ref="F49:F78" si="19">AVERAGE(C49,D49)</f>
        <v>7425.4113770000004</v>
      </c>
      <c r="G49">
        <f t="shared" si="11"/>
        <v>5.9917626355074134</v>
      </c>
      <c r="H49">
        <f t="shared" si="12"/>
        <v>233.99689902683025</v>
      </c>
      <c r="I49">
        <f t="shared" si="13"/>
        <v>119.99433083116884</v>
      </c>
      <c r="J49">
        <f t="shared" si="18"/>
        <v>2.9298985526093047</v>
      </c>
      <c r="O49">
        <f t="shared" si="17"/>
        <v>1.030183326368493</v>
      </c>
      <c r="Y49" s="5"/>
    </row>
    <row r="50" spans="2:25" x14ac:dyDescent="0.25">
      <c r="B50" s="1">
        <v>57</v>
      </c>
      <c r="C50">
        <v>7325.0185549999997</v>
      </c>
      <c r="D50">
        <v>7509.9584960000002</v>
      </c>
      <c r="E50" s="5">
        <f t="shared" si="15"/>
        <v>184.93994100000054</v>
      </c>
      <c r="F50">
        <f t="shared" si="19"/>
        <v>7417.4885254999999</v>
      </c>
      <c r="G50">
        <f t="shared" si="11"/>
        <v>5.9917626355074134</v>
      </c>
      <c r="H50">
        <f t="shared" si="12"/>
        <v>233.99689902683025</v>
      </c>
      <c r="I50">
        <f t="shared" si="13"/>
        <v>119.99433083116884</v>
      </c>
      <c r="J50">
        <f>(E50/D50)*100</f>
        <v>2.4625960462831369</v>
      </c>
      <c r="O50">
        <f t="shared" si="17"/>
        <v>1.0252477095602388</v>
      </c>
      <c r="Y50" s="5"/>
    </row>
    <row r="51" spans="2:25" x14ac:dyDescent="0.25">
      <c r="B51" s="1">
        <v>58</v>
      </c>
      <c r="C51">
        <v>7319.8715819999998</v>
      </c>
      <c r="D51">
        <v>7514.2875979999999</v>
      </c>
      <c r="E51" s="5">
        <f t="shared" si="15"/>
        <v>194.41601600000013</v>
      </c>
      <c r="F51">
        <f t="shared" si="19"/>
        <v>7417.0795899999994</v>
      </c>
      <c r="G51">
        <f t="shared" si="11"/>
        <v>5.9917626355074134</v>
      </c>
      <c r="H51">
        <f t="shared" si="12"/>
        <v>233.99689902683025</v>
      </c>
      <c r="I51">
        <f t="shared" si="13"/>
        <v>119.99433083116884</v>
      </c>
      <c r="J51">
        <f t="shared" si="18"/>
        <v>2.5872847354384709</v>
      </c>
      <c r="O51">
        <f t="shared" si="17"/>
        <v>1.026560030981702</v>
      </c>
      <c r="Y51" s="5"/>
    </row>
    <row r="52" spans="2:25" x14ac:dyDescent="0.25">
      <c r="B52" s="1">
        <v>59</v>
      </c>
      <c r="C52">
        <v>5923.5078130000002</v>
      </c>
      <c r="D52">
        <v>6026.2915039999998</v>
      </c>
      <c r="E52" s="5">
        <f t="shared" si="15"/>
        <v>102.78369099999964</v>
      </c>
      <c r="F52">
        <f t="shared" si="19"/>
        <v>5974.8996585000004</v>
      </c>
      <c r="G52">
        <f t="shared" si="11"/>
        <v>5.9917626355074134</v>
      </c>
      <c r="H52">
        <f t="shared" si="12"/>
        <v>233.99689902683025</v>
      </c>
      <c r="I52">
        <f t="shared" si="13"/>
        <v>119.99433083116884</v>
      </c>
      <c r="J52">
        <f t="shared" si="18"/>
        <v>1.705587772044816</v>
      </c>
      <c r="O52">
        <f t="shared" si="17"/>
        <v>1.0173518283835847</v>
      </c>
      <c r="Y52" s="5"/>
    </row>
    <row r="53" spans="2:25" x14ac:dyDescent="0.25">
      <c r="B53" s="1">
        <v>60</v>
      </c>
      <c r="C53">
        <v>5929.9384769999997</v>
      </c>
      <c r="D53">
        <v>6022.1601559999999</v>
      </c>
      <c r="E53" s="5">
        <f t="shared" si="15"/>
        <v>92.221679000000222</v>
      </c>
      <c r="F53">
        <f t="shared" si="19"/>
        <v>5976.0493164999998</v>
      </c>
      <c r="G53">
        <f t="shared" si="11"/>
        <v>5.9917626355074134</v>
      </c>
      <c r="H53">
        <f t="shared" si="12"/>
        <v>233.99689902683025</v>
      </c>
      <c r="I53">
        <f t="shared" si="13"/>
        <v>119.99433083116884</v>
      </c>
      <c r="J53">
        <f t="shared" si="18"/>
        <v>1.5313720759836966</v>
      </c>
      <c r="O53">
        <f t="shared" si="17"/>
        <v>1.0155518778749044</v>
      </c>
      <c r="Y53" s="5"/>
    </row>
    <row r="54" spans="2:25" x14ac:dyDescent="0.25">
      <c r="B54" s="1">
        <v>61</v>
      </c>
      <c r="C54">
        <v>5927.5961909999996</v>
      </c>
      <c r="D54">
        <v>6037.7543949999999</v>
      </c>
      <c r="E54" s="5">
        <f t="shared" si="15"/>
        <v>110.1582040000003</v>
      </c>
      <c r="F54">
        <f t="shared" si="19"/>
        <v>5982.6752930000002</v>
      </c>
      <c r="G54">
        <f t="shared" si="11"/>
        <v>5.9917626355074134</v>
      </c>
      <c r="H54">
        <f t="shared" si="12"/>
        <v>233.99689902683025</v>
      </c>
      <c r="I54">
        <f t="shared" si="13"/>
        <v>119.99433083116884</v>
      </c>
      <c r="J54">
        <f t="shared" si="18"/>
        <v>1.8244896495164622</v>
      </c>
      <c r="O54">
        <f t="shared" si="17"/>
        <v>1.0185839589017984</v>
      </c>
      <c r="Y54" s="5"/>
    </row>
    <row r="55" spans="2:25" x14ac:dyDescent="0.25">
      <c r="B55" s="1">
        <v>62</v>
      </c>
      <c r="C55">
        <v>5933.03125</v>
      </c>
      <c r="D55">
        <v>6039.8535160000001</v>
      </c>
      <c r="E55" s="5">
        <f t="shared" si="15"/>
        <v>106.82226600000013</v>
      </c>
      <c r="F55">
        <f t="shared" si="19"/>
        <v>5986.4423829999996</v>
      </c>
      <c r="G55">
        <f t="shared" si="11"/>
        <v>5.9917626355074134</v>
      </c>
      <c r="H55">
        <f t="shared" si="12"/>
        <v>233.99689902683025</v>
      </c>
      <c r="I55">
        <f t="shared" si="13"/>
        <v>119.99433083116884</v>
      </c>
      <c r="J55">
        <f t="shared" si="18"/>
        <v>1.768623456132179</v>
      </c>
      <c r="O55">
        <f t="shared" si="17"/>
        <v>1.0180046693669447</v>
      </c>
      <c r="Y55" s="5"/>
    </row>
    <row r="56" spans="2:25" s="10" customFormat="1" x14ac:dyDescent="0.25">
      <c r="B56" s="1">
        <v>63</v>
      </c>
      <c r="C56" s="10">
        <v>5928.044922</v>
      </c>
      <c r="D56" s="10">
        <v>6044.0053710000002</v>
      </c>
      <c r="E56" s="5">
        <f t="shared" si="15"/>
        <v>115.96044900000015</v>
      </c>
      <c r="F56">
        <f t="shared" si="19"/>
        <v>5986.0251465000001</v>
      </c>
      <c r="G56">
        <f t="shared" si="11"/>
        <v>5.9917626355074134</v>
      </c>
      <c r="H56">
        <f t="shared" si="12"/>
        <v>233.99689902683025</v>
      </c>
      <c r="I56">
        <f t="shared" si="13"/>
        <v>119.99433083116884</v>
      </c>
      <c r="J56">
        <f t="shared" si="18"/>
        <v>1.9186026795474889</v>
      </c>
      <c r="O56">
        <f t="shared" si="17"/>
        <v>1.0195613310165128</v>
      </c>
      <c r="Y56" s="2"/>
    </row>
    <row r="57" spans="2:25" s="10" customFormat="1" x14ac:dyDescent="0.25">
      <c r="B57" s="1">
        <v>64</v>
      </c>
      <c r="C57" s="10">
        <v>5907.1367190000001</v>
      </c>
      <c r="D57" s="10">
        <v>6052.951172</v>
      </c>
      <c r="E57" s="5">
        <f t="shared" si="15"/>
        <v>145.81445299999996</v>
      </c>
      <c r="F57">
        <f t="shared" si="19"/>
        <v>5980.0439454999996</v>
      </c>
      <c r="G57">
        <f t="shared" si="11"/>
        <v>5.9917626355074134</v>
      </c>
      <c r="H57">
        <f t="shared" si="12"/>
        <v>233.99689902683025</v>
      </c>
      <c r="I57">
        <f t="shared" si="13"/>
        <v>119.99433083116884</v>
      </c>
      <c r="J57">
        <f t="shared" si="18"/>
        <v>2.4089811540941333</v>
      </c>
      <c r="O57">
        <f t="shared" si="17"/>
        <v>1.0246844554199999</v>
      </c>
      <c r="Y57" s="2"/>
    </row>
    <row r="58" spans="2:25" s="10" customFormat="1" x14ac:dyDescent="0.25">
      <c r="B58" s="1">
        <v>65</v>
      </c>
      <c r="C58" s="10">
        <v>5914.1040039999998</v>
      </c>
      <c r="D58" s="10">
        <v>6064.8359380000002</v>
      </c>
      <c r="E58" s="5">
        <f t="shared" si="15"/>
        <v>150.73193400000036</v>
      </c>
      <c r="F58">
        <f t="shared" si="19"/>
        <v>5989.4699710000004</v>
      </c>
      <c r="G58">
        <f t="shared" si="11"/>
        <v>5.9917626355074134</v>
      </c>
      <c r="H58">
        <f t="shared" si="12"/>
        <v>233.99689902683025</v>
      </c>
      <c r="I58">
        <f t="shared" si="13"/>
        <v>119.99433083116884</v>
      </c>
      <c r="J58">
        <f t="shared" si="18"/>
        <v>2.4853423166086039</v>
      </c>
      <c r="O58">
        <f t="shared" si="17"/>
        <v>1.025486858854368</v>
      </c>
      <c r="Y58" s="2"/>
    </row>
    <row r="59" spans="2:25" s="10" customFormat="1" x14ac:dyDescent="0.25">
      <c r="B59" s="1">
        <v>66</v>
      </c>
      <c r="C59" s="10">
        <v>5917.0532229999999</v>
      </c>
      <c r="D59" s="10">
        <v>6056.3725590000004</v>
      </c>
      <c r="E59" s="5">
        <f t="shared" si="15"/>
        <v>139.31933600000048</v>
      </c>
      <c r="F59">
        <f t="shared" si="19"/>
        <v>5986.7128910000001</v>
      </c>
      <c r="G59">
        <f t="shared" si="11"/>
        <v>5.9917626355074134</v>
      </c>
      <c r="H59">
        <f t="shared" si="12"/>
        <v>233.99689902683025</v>
      </c>
      <c r="I59">
        <f t="shared" si="13"/>
        <v>119.99433083116884</v>
      </c>
      <c r="J59">
        <f t="shared" si="18"/>
        <v>2.3003759204503798</v>
      </c>
      <c r="O59">
        <f t="shared" si="17"/>
        <v>1.0235453917261479</v>
      </c>
      <c r="Y59" s="2"/>
    </row>
    <row r="60" spans="2:25" s="10" customFormat="1" x14ac:dyDescent="0.25">
      <c r="B60" s="1">
        <v>67</v>
      </c>
      <c r="C60" s="10">
        <v>5914.7202150000003</v>
      </c>
      <c r="D60" s="10">
        <v>6049.9101559999999</v>
      </c>
      <c r="E60" s="5">
        <f t="shared" si="15"/>
        <v>135.18994099999964</v>
      </c>
      <c r="F60">
        <f t="shared" si="19"/>
        <v>5982.3151854999996</v>
      </c>
      <c r="G60">
        <f t="shared" si="11"/>
        <v>5.9917626355074134</v>
      </c>
      <c r="H60">
        <f t="shared" si="12"/>
        <v>233.99689902683025</v>
      </c>
      <c r="I60">
        <f t="shared" si="13"/>
        <v>119.99433083116884</v>
      </c>
      <c r="J60">
        <f t="shared" ref="J60:J64" si="20">(E60/D60)*100</f>
        <v>2.2345776633711658</v>
      </c>
      <c r="O60">
        <f t="shared" si="17"/>
        <v>1.0228565234002365</v>
      </c>
      <c r="Y60" s="2"/>
    </row>
    <row r="61" spans="2:25" s="10" customFormat="1" x14ac:dyDescent="0.25">
      <c r="B61" s="1">
        <v>68</v>
      </c>
      <c r="C61" s="10">
        <v>5149.1298829999996</v>
      </c>
      <c r="D61" s="10">
        <v>5273.3476559999999</v>
      </c>
      <c r="E61" s="5">
        <f t="shared" si="15"/>
        <v>124.21777300000031</v>
      </c>
      <c r="F61">
        <f t="shared" si="19"/>
        <v>5211.2387694999998</v>
      </c>
      <c r="G61">
        <f t="shared" si="11"/>
        <v>5.9917626355074134</v>
      </c>
      <c r="H61">
        <f t="shared" si="12"/>
        <v>233.99689902683025</v>
      </c>
      <c r="I61">
        <f t="shared" si="13"/>
        <v>119.99433083116884</v>
      </c>
      <c r="J61">
        <f t="shared" si="20"/>
        <v>2.3555771609077523</v>
      </c>
      <c r="O61">
        <f t="shared" si="17"/>
        <v>1.0241240317922662</v>
      </c>
      <c r="Y61" s="2"/>
    </row>
    <row r="62" spans="2:25" s="10" customFormat="1" x14ac:dyDescent="0.25">
      <c r="B62" s="1">
        <v>69</v>
      </c>
      <c r="C62" s="10">
        <v>5140.8666990000002</v>
      </c>
      <c r="D62" s="10">
        <v>5300.8994140000004</v>
      </c>
      <c r="E62" s="5">
        <f t="shared" si="15"/>
        <v>160.03271500000028</v>
      </c>
      <c r="F62">
        <f t="shared" si="19"/>
        <v>5220.8830565000007</v>
      </c>
      <c r="G62">
        <f t="shared" si="11"/>
        <v>5.9917626355074134</v>
      </c>
      <c r="H62">
        <f t="shared" si="12"/>
        <v>233.99689902683025</v>
      </c>
      <c r="I62">
        <f t="shared" si="13"/>
        <v>119.99433083116884</v>
      </c>
      <c r="J62">
        <f t="shared" si="20"/>
        <v>3.0189728667053002</v>
      </c>
      <c r="O62">
        <f t="shared" si="17"/>
        <v>1.0311295204427553</v>
      </c>
      <c r="Y62" s="2"/>
    </row>
    <row r="63" spans="2:25" s="10" customFormat="1" x14ac:dyDescent="0.25">
      <c r="B63" s="1">
        <v>70</v>
      </c>
      <c r="C63" s="10">
        <v>5138.404297</v>
      </c>
      <c r="D63" s="10">
        <v>5301.5297849999997</v>
      </c>
      <c r="E63" s="5">
        <f t="shared" si="15"/>
        <v>163.12548799999968</v>
      </c>
      <c r="F63">
        <f t="shared" si="19"/>
        <v>5219.9670409999999</v>
      </c>
      <c r="G63">
        <f t="shared" si="11"/>
        <v>5.9917626355074134</v>
      </c>
      <c r="H63">
        <f t="shared" si="12"/>
        <v>233.99689902683025</v>
      </c>
      <c r="I63">
        <f t="shared" si="13"/>
        <v>119.99433083116884</v>
      </c>
      <c r="J63">
        <f t="shared" si="20"/>
        <v>3.0769512690760012</v>
      </c>
      <c r="O63">
        <f t="shared" si="17"/>
        <v>1.0317463318515514</v>
      </c>
      <c r="Y63" s="2"/>
    </row>
    <row r="64" spans="2:25" s="10" customFormat="1" x14ac:dyDescent="0.25">
      <c r="B64" s="1">
        <v>71</v>
      </c>
      <c r="C64" s="10">
        <v>5151.4072269999997</v>
      </c>
      <c r="D64" s="10">
        <v>5266.2734380000002</v>
      </c>
      <c r="E64" s="5">
        <f t="shared" si="15"/>
        <v>114.86621100000048</v>
      </c>
      <c r="F64">
        <f t="shared" si="19"/>
        <v>5208.8403324999999</v>
      </c>
      <c r="G64">
        <f t="shared" si="11"/>
        <v>5.9917626355074134</v>
      </c>
      <c r="H64">
        <f t="shared" si="12"/>
        <v>233.99689902683025</v>
      </c>
      <c r="I64">
        <f t="shared" si="13"/>
        <v>119.99433083116884</v>
      </c>
      <c r="J64">
        <f t="shared" si="20"/>
        <v>2.1811668602537244</v>
      </c>
      <c r="O64">
        <f t="shared" si="17"/>
        <v>1.0222980257507024</v>
      </c>
      <c r="Y64" s="2"/>
    </row>
    <row r="65" spans="1:25" s="10" customFormat="1" x14ac:dyDescent="0.25">
      <c r="B65" s="1">
        <v>72</v>
      </c>
      <c r="C65" s="10">
        <v>5125.8168949999999</v>
      </c>
      <c r="D65" s="10">
        <v>5284.7197269999997</v>
      </c>
      <c r="E65" s="5">
        <f t="shared" si="15"/>
        <v>158.90283199999976</v>
      </c>
      <c r="F65">
        <f t="shared" si="19"/>
        <v>5205.2683109999998</v>
      </c>
      <c r="G65">
        <f t="shared" si="11"/>
        <v>5.9917626355074134</v>
      </c>
      <c r="H65">
        <f t="shared" si="12"/>
        <v>233.99689902683025</v>
      </c>
      <c r="I65">
        <f t="shared" si="13"/>
        <v>119.99433083116884</v>
      </c>
      <c r="J65">
        <f t="shared" si="18"/>
        <v>3.006835560042175</v>
      </c>
      <c r="O65">
        <f t="shared" si="17"/>
        <v>1.0310004893376121</v>
      </c>
      <c r="Y65" s="2"/>
    </row>
    <row r="66" spans="1:25" s="10" customFormat="1" x14ac:dyDescent="0.25">
      <c r="B66" s="1">
        <v>73</v>
      </c>
      <c r="C66" s="10">
        <v>5142.2465819999998</v>
      </c>
      <c r="D66" s="10">
        <v>5283.8051759999998</v>
      </c>
      <c r="E66" s="5">
        <f t="shared" si="15"/>
        <v>141.55859400000008</v>
      </c>
      <c r="F66">
        <f t="shared" si="19"/>
        <v>5213.0258789999998</v>
      </c>
      <c r="G66">
        <f t="shared" ref="G66:G78" si="21">$G$83</f>
        <v>5.9917626355074134</v>
      </c>
      <c r="H66">
        <f t="shared" ref="H66:H78" si="22">$G$84</f>
        <v>233.99689902683025</v>
      </c>
      <c r="I66">
        <f t="shared" ref="I66:I78" si="23">$E$79</f>
        <v>119.99433083116884</v>
      </c>
      <c r="J66">
        <f t="shared" si="18"/>
        <v>2.6791032084790873</v>
      </c>
      <c r="O66">
        <f t="shared" si="17"/>
        <v>1.0275285503607536</v>
      </c>
      <c r="Y66" s="2"/>
    </row>
    <row r="67" spans="1:25" s="10" customFormat="1" x14ac:dyDescent="0.25">
      <c r="B67" s="1">
        <v>74</v>
      </c>
      <c r="C67" s="10">
        <v>5129.4633789999998</v>
      </c>
      <c r="D67" s="10">
        <v>5279.0874020000001</v>
      </c>
      <c r="E67" s="5">
        <f t="shared" ref="E67:E71" si="24">D67-C67</f>
        <v>149.62402300000031</v>
      </c>
      <c r="F67">
        <f t="shared" ref="F67:F71" si="25">AVERAGE(C67,D67)</f>
        <v>5204.2753905</v>
      </c>
      <c r="G67">
        <f t="shared" si="21"/>
        <v>5.9917626355074134</v>
      </c>
      <c r="H67">
        <f t="shared" si="22"/>
        <v>233.99689902683025</v>
      </c>
      <c r="I67">
        <f t="shared" si="23"/>
        <v>119.99433083116884</v>
      </c>
      <c r="J67">
        <f t="shared" ref="J67:J71" si="26">(E67/D67)*100</f>
        <v>2.8342781925397702</v>
      </c>
      <c r="O67">
        <f t="shared" si="17"/>
        <v>1.0291695274816779</v>
      </c>
      <c r="Y67" s="2"/>
    </row>
    <row r="68" spans="1:25" s="10" customFormat="1" x14ac:dyDescent="0.25">
      <c r="B68" s="1">
        <v>75</v>
      </c>
      <c r="C68" s="10">
        <v>5118.283203</v>
      </c>
      <c r="D68" s="10">
        <v>5268.3891599999997</v>
      </c>
      <c r="E68" s="5">
        <f t="shared" si="24"/>
        <v>150.10595699999976</v>
      </c>
      <c r="F68">
        <f t="shared" si="25"/>
        <v>5193.3361814999998</v>
      </c>
      <c r="G68">
        <f t="shared" si="21"/>
        <v>5.9917626355074134</v>
      </c>
      <c r="H68">
        <f t="shared" si="22"/>
        <v>233.99689902683025</v>
      </c>
      <c r="I68">
        <f t="shared" si="23"/>
        <v>119.99433083116884</v>
      </c>
      <c r="J68">
        <f t="shared" si="26"/>
        <v>2.8491812666321668</v>
      </c>
      <c r="O68">
        <f t="shared" si="17"/>
        <v>1.0293274035543827</v>
      </c>
      <c r="Y68" s="2"/>
    </row>
    <row r="69" spans="1:25" s="10" customFormat="1" x14ac:dyDescent="0.25">
      <c r="B69" s="1">
        <v>76</v>
      </c>
      <c r="C69" s="10">
        <v>5117.0434569999998</v>
      </c>
      <c r="D69" s="10">
        <v>5275.9643550000001</v>
      </c>
      <c r="E69" s="5">
        <f t="shared" si="24"/>
        <v>158.92089800000031</v>
      </c>
      <c r="F69">
        <f t="shared" si="25"/>
        <v>5196.5039059999999</v>
      </c>
      <c r="G69">
        <f t="shared" si="21"/>
        <v>5.9917626355074134</v>
      </c>
      <c r="H69">
        <f t="shared" si="22"/>
        <v>233.99689902683025</v>
      </c>
      <c r="I69">
        <f t="shared" si="23"/>
        <v>119.99433083116884</v>
      </c>
      <c r="J69">
        <f t="shared" si="26"/>
        <v>3.0121677726914875</v>
      </c>
      <c r="O69">
        <f t="shared" si="17"/>
        <v>1.0310571718484431</v>
      </c>
      <c r="Y69" s="2"/>
    </row>
    <row r="70" spans="1:25" s="10" customFormat="1" x14ac:dyDescent="0.25">
      <c r="B70" s="1">
        <v>77</v>
      </c>
      <c r="C70">
        <v>4228.4311520000001</v>
      </c>
      <c r="D70">
        <v>4292.2978519999997</v>
      </c>
      <c r="E70" s="5">
        <f t="shared" si="24"/>
        <v>63.866699999999582</v>
      </c>
      <c r="F70">
        <f t="shared" si="25"/>
        <v>4260.3645020000004</v>
      </c>
      <c r="G70">
        <f t="shared" si="21"/>
        <v>5.9917626355074134</v>
      </c>
      <c r="H70">
        <f t="shared" si="22"/>
        <v>233.99689902683025</v>
      </c>
      <c r="I70">
        <f t="shared" si="23"/>
        <v>119.99433083116884</v>
      </c>
      <c r="J70">
        <f t="shared" si="26"/>
        <v>1.4879372821306156</v>
      </c>
      <c r="O70">
        <f t="shared" si="17"/>
        <v>1.0151041125429678</v>
      </c>
      <c r="Y70" s="2"/>
    </row>
    <row r="71" spans="1:25" s="10" customFormat="1" x14ac:dyDescent="0.25">
      <c r="B71" s="1">
        <v>78</v>
      </c>
      <c r="C71">
        <v>4232.9770509999998</v>
      </c>
      <c r="D71">
        <v>4313.7119140000004</v>
      </c>
      <c r="E71" s="5">
        <f t="shared" si="24"/>
        <v>80.734863000000587</v>
      </c>
      <c r="F71">
        <f t="shared" si="25"/>
        <v>4273.3444825000006</v>
      </c>
      <c r="G71">
        <f t="shared" si="21"/>
        <v>5.9917626355074134</v>
      </c>
      <c r="H71">
        <f t="shared" si="22"/>
        <v>233.99689902683025</v>
      </c>
      <c r="I71">
        <f t="shared" si="23"/>
        <v>119.99433083116884</v>
      </c>
      <c r="J71">
        <f t="shared" si="26"/>
        <v>1.8715868052750213</v>
      </c>
      <c r="O71">
        <f t="shared" si="17"/>
        <v>1.0190728326724399</v>
      </c>
      <c r="Y71" s="2"/>
    </row>
    <row r="72" spans="1:25" s="10" customFormat="1" x14ac:dyDescent="0.25">
      <c r="B72" s="1">
        <v>78</v>
      </c>
      <c r="C72">
        <v>4206.6362300000001</v>
      </c>
      <c r="D72">
        <v>4316.7929690000001</v>
      </c>
      <c r="E72" s="5">
        <f t="shared" si="15"/>
        <v>110.15673900000002</v>
      </c>
      <c r="F72">
        <f t="shared" ref="F72:F77" si="27">AVERAGE(C72,D72)</f>
        <v>4261.7145995000001</v>
      </c>
      <c r="G72">
        <f t="shared" si="21"/>
        <v>5.9917626355074134</v>
      </c>
      <c r="H72">
        <f t="shared" si="22"/>
        <v>233.99689902683025</v>
      </c>
      <c r="I72">
        <f t="shared" si="23"/>
        <v>119.99433083116884</v>
      </c>
      <c r="J72">
        <f t="shared" ref="J72:J77" si="28">(E72/D72)*100</f>
        <v>2.5518189033169736</v>
      </c>
      <c r="O72">
        <f t="shared" si="17"/>
        <v>1.026186419023924</v>
      </c>
      <c r="Y72" s="2"/>
    </row>
    <row r="73" spans="1:25" s="10" customFormat="1" x14ac:dyDescent="0.25">
      <c r="B73" s="1">
        <v>79</v>
      </c>
      <c r="C73">
        <v>4212.2163090000004</v>
      </c>
      <c r="D73">
        <v>4237.5473629999997</v>
      </c>
      <c r="E73" s="5">
        <f t="shared" si="15"/>
        <v>25.331053999999313</v>
      </c>
      <c r="F73">
        <f t="shared" si="27"/>
        <v>4224.8818360000005</v>
      </c>
      <c r="G73">
        <f t="shared" si="21"/>
        <v>5.9917626355074134</v>
      </c>
      <c r="H73">
        <f t="shared" si="22"/>
        <v>233.99689902683025</v>
      </c>
      <c r="I73">
        <f t="shared" si="23"/>
        <v>119.99433083116884</v>
      </c>
      <c r="J73">
        <f t="shared" si="28"/>
        <v>0.59777630383972924</v>
      </c>
      <c r="O73">
        <f t="shared" si="17"/>
        <v>1.0060137115812111</v>
      </c>
      <c r="Y73" s="2"/>
    </row>
    <row r="74" spans="1:25" s="10" customFormat="1" x14ac:dyDescent="0.25">
      <c r="B74" s="1">
        <v>80</v>
      </c>
      <c r="C74">
        <v>4226.0380859999996</v>
      </c>
      <c r="D74">
        <v>4253.7685549999997</v>
      </c>
      <c r="E74" s="5">
        <f t="shared" si="15"/>
        <v>27.730469000000085</v>
      </c>
      <c r="F74">
        <f t="shared" si="27"/>
        <v>4239.9033204999996</v>
      </c>
      <c r="G74">
        <f t="shared" si="21"/>
        <v>5.9917626355074134</v>
      </c>
      <c r="H74">
        <f t="shared" si="22"/>
        <v>233.99689902683025</v>
      </c>
      <c r="I74">
        <f t="shared" si="23"/>
        <v>119.99433083116884</v>
      </c>
      <c r="J74">
        <f t="shared" si="28"/>
        <v>0.65190356836421925</v>
      </c>
      <c r="O74">
        <f t="shared" si="17"/>
        <v>1.0065618123726487</v>
      </c>
      <c r="Y74" s="2"/>
    </row>
    <row r="75" spans="1:25" s="10" customFormat="1" x14ac:dyDescent="0.25">
      <c r="B75" s="1">
        <v>81</v>
      </c>
      <c r="C75">
        <v>4219.0810549999997</v>
      </c>
      <c r="D75">
        <v>4256.8974609999996</v>
      </c>
      <c r="E75" s="5">
        <f t="shared" si="15"/>
        <v>37.816405999999915</v>
      </c>
      <c r="F75">
        <f t="shared" si="27"/>
        <v>4237.9892579999996</v>
      </c>
      <c r="G75">
        <f t="shared" si="21"/>
        <v>5.9917626355074134</v>
      </c>
      <c r="H75">
        <f t="shared" si="22"/>
        <v>233.99689902683025</v>
      </c>
      <c r="I75">
        <f t="shared" si="23"/>
        <v>119.99433083116884</v>
      </c>
      <c r="J75">
        <f t="shared" si="28"/>
        <v>0.88835604677958013</v>
      </c>
      <c r="O75">
        <f t="shared" si="17"/>
        <v>1.0089631854678838</v>
      </c>
      <c r="Y75" s="2"/>
    </row>
    <row r="76" spans="1:25" s="10" customFormat="1" x14ac:dyDescent="0.25">
      <c r="B76" s="1">
        <v>82</v>
      </c>
      <c r="C76">
        <v>4211.3378910000001</v>
      </c>
      <c r="D76">
        <v>4332.1801759999998</v>
      </c>
      <c r="E76" s="5">
        <f t="shared" si="15"/>
        <v>120.84228499999972</v>
      </c>
      <c r="F76">
        <f t="shared" si="27"/>
        <v>4271.7590335000004</v>
      </c>
      <c r="G76">
        <f t="shared" si="21"/>
        <v>5.9917626355074134</v>
      </c>
      <c r="H76">
        <f t="shared" si="22"/>
        <v>233.99689902683025</v>
      </c>
      <c r="I76">
        <f t="shared" si="23"/>
        <v>119.99433083116884</v>
      </c>
      <c r="J76">
        <f t="shared" si="28"/>
        <v>2.7894104144019267</v>
      </c>
      <c r="O76">
        <f t="shared" si="17"/>
        <v>1.028694511845808</v>
      </c>
      <c r="Y76" s="2"/>
    </row>
    <row r="77" spans="1:25" s="10" customFormat="1" x14ac:dyDescent="0.25">
      <c r="B77" s="1">
        <v>83</v>
      </c>
      <c r="C77">
        <v>4201.2534180000002</v>
      </c>
      <c r="D77">
        <v>4341.7944340000004</v>
      </c>
      <c r="E77" s="5">
        <f t="shared" si="15"/>
        <v>140.54101600000013</v>
      </c>
      <c r="F77">
        <f t="shared" si="27"/>
        <v>4271.5239259999998</v>
      </c>
      <c r="G77">
        <f t="shared" si="21"/>
        <v>5.9917626355074134</v>
      </c>
      <c r="H77">
        <f t="shared" si="22"/>
        <v>233.99689902683025</v>
      </c>
      <c r="I77">
        <f t="shared" si="23"/>
        <v>119.99433083116884</v>
      </c>
      <c r="J77">
        <f t="shared" si="28"/>
        <v>3.2369339022465597</v>
      </c>
      <c r="O77">
        <f t="shared" si="17"/>
        <v>1.0334521634419531</v>
      </c>
      <c r="Y77" s="2"/>
    </row>
    <row r="78" spans="1:25" s="10" customFormat="1" x14ac:dyDescent="0.25">
      <c r="B78" s="20">
        <v>84</v>
      </c>
      <c r="C78">
        <v>4197.4472660000001</v>
      </c>
      <c r="D78">
        <v>4312.3920900000003</v>
      </c>
      <c r="E78" s="5">
        <f t="shared" si="15"/>
        <v>114.94482400000015</v>
      </c>
      <c r="F78">
        <f t="shared" si="19"/>
        <v>4254.9196780000002</v>
      </c>
      <c r="G78">
        <f t="shared" si="21"/>
        <v>5.9917626355074134</v>
      </c>
      <c r="H78">
        <f t="shared" si="22"/>
        <v>233.99689902683025</v>
      </c>
      <c r="I78">
        <f t="shared" si="23"/>
        <v>119.99433083116884</v>
      </c>
      <c r="J78" s="18">
        <f t="shared" si="18"/>
        <v>2.6654539197988405</v>
      </c>
      <c r="O78">
        <f t="shared" si="17"/>
        <v>1.0273844593429611</v>
      </c>
      <c r="Y78" s="2"/>
    </row>
    <row r="79" spans="1:25" s="9" customFormat="1" x14ac:dyDescent="0.25">
      <c r="B79" s="1">
        <f>COUNT(B2:B78)</f>
        <v>77</v>
      </c>
      <c r="E79" s="14">
        <f>AVERAGE(E2:E78)</f>
        <v>119.99433083116884</v>
      </c>
      <c r="F79" s="9" t="s">
        <v>0</v>
      </c>
      <c r="J79"/>
    </row>
    <row r="80" spans="1:25" x14ac:dyDescent="0.25">
      <c r="A80" s="2"/>
      <c r="E80" s="2">
        <f>STDEV(E2:E78)</f>
        <v>58.164575610031342</v>
      </c>
      <c r="F80" t="s">
        <v>1</v>
      </c>
      <c r="G80" s="10"/>
      <c r="H80" s="10"/>
    </row>
    <row r="82" spans="5:33" ht="15.75" thickBot="1" x14ac:dyDescent="0.3">
      <c r="F82" t="s">
        <v>4</v>
      </c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</row>
    <row r="83" spans="5:33" x14ac:dyDescent="0.25">
      <c r="F83" s="7" t="s">
        <v>2</v>
      </c>
      <c r="G83" s="3">
        <f>E79-(1.96*E80)</f>
        <v>5.9917626355074134</v>
      </c>
      <c r="H83" t="s">
        <v>17</v>
      </c>
      <c r="I83" s="1" t="s">
        <v>24</v>
      </c>
      <c r="J83" s="15">
        <f>E80/E79</f>
        <v>0.48472769677651256</v>
      </c>
      <c r="K83">
        <f>J83*1+0</f>
        <v>0.48472769677651256</v>
      </c>
      <c r="L83">
        <f>E79/800</f>
        <v>0.14999291353896105</v>
      </c>
      <c r="M83" t="s">
        <v>25</v>
      </c>
      <c r="N83">
        <f>Q90</f>
        <v>0</v>
      </c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</row>
    <row r="84" spans="5:33" ht="15.75" thickBot="1" x14ac:dyDescent="0.3">
      <c r="F84" s="8" t="s">
        <v>3</v>
      </c>
      <c r="G84" s="4">
        <f>E79+(1.96*E80)</f>
        <v>233.99689902683025</v>
      </c>
      <c r="H84" t="s">
        <v>18</v>
      </c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</row>
    <row r="85" spans="5:33" x14ac:dyDescent="0.25"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</row>
    <row r="86" spans="5:33" x14ac:dyDescent="0.25">
      <c r="F86" t="s">
        <v>7</v>
      </c>
      <c r="P86">
        <f>(G83-G84)/2</f>
        <v>-114.00256819566141</v>
      </c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</row>
    <row r="87" spans="5:33" x14ac:dyDescent="0.25">
      <c r="F87" s="11" t="s">
        <v>8</v>
      </c>
      <c r="G87">
        <f>((E80)^2)/B79</f>
        <v>43.936595531104579</v>
      </c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</row>
    <row r="88" spans="5:33" x14ac:dyDescent="0.25">
      <c r="F88" s="11" t="s">
        <v>9</v>
      </c>
      <c r="G88">
        <f>((E80)^2)/(2*(B79-1))</f>
        <v>22.257354315099033</v>
      </c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</row>
    <row r="89" spans="5:33" x14ac:dyDescent="0.25">
      <c r="F89" s="12" t="s">
        <v>10</v>
      </c>
      <c r="G89" s="10" t="s">
        <v>11</v>
      </c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</row>
    <row r="90" spans="5:33" x14ac:dyDescent="0.25">
      <c r="E90" s="11" t="s">
        <v>14</v>
      </c>
      <c r="F90" s="12" t="s">
        <v>12</v>
      </c>
      <c r="G90" s="10">
        <f>E80/(SQRT(B79))</f>
        <v>6.628468566049369</v>
      </c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</row>
    <row r="91" spans="5:33" ht="15.75" thickBot="1" x14ac:dyDescent="0.3">
      <c r="F91" s="13" t="s">
        <v>21</v>
      </c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</row>
    <row r="92" spans="5:33" ht="15" customHeight="1" x14ac:dyDescent="0.25">
      <c r="F92" s="22" t="s">
        <v>15</v>
      </c>
      <c r="G92" s="3">
        <f>E79+(1.984*G90)</f>
        <v>133.14521246621078</v>
      </c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</row>
    <row r="93" spans="5:33" ht="15.75" thickBot="1" x14ac:dyDescent="0.3">
      <c r="F93" s="23"/>
      <c r="G93" s="4">
        <f>E79-(1.984*G90)</f>
        <v>106.8434491961269</v>
      </c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</row>
    <row r="94" spans="5:33" x14ac:dyDescent="0.25">
      <c r="F94" s="24" t="s">
        <v>13</v>
      </c>
      <c r="G94" s="26">
        <f>1.71*G90</f>
        <v>11.33468124794442</v>
      </c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</row>
    <row r="95" spans="5:33" ht="15.75" thickBot="1" x14ac:dyDescent="0.3">
      <c r="F95" s="25"/>
      <c r="G95" s="27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  <row r="96" spans="5:33" x14ac:dyDescent="0.25">
      <c r="E96" t="s">
        <v>17</v>
      </c>
      <c r="F96" s="28" t="s">
        <v>16</v>
      </c>
      <c r="G96" s="3">
        <f>G83-(1.984*G94)</f>
        <v>-16.496244960414316</v>
      </c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</row>
    <row r="97" spans="3:33" ht="15.75" thickBot="1" x14ac:dyDescent="0.3">
      <c r="F97" s="29"/>
      <c r="G97" s="4">
        <f>G83+(1.984*G94)</f>
        <v>28.479770231429143</v>
      </c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</row>
    <row r="98" spans="3:33" x14ac:dyDescent="0.25">
      <c r="E98" t="s">
        <v>18</v>
      </c>
      <c r="F98" s="28" t="s">
        <v>19</v>
      </c>
      <c r="G98" s="3">
        <f>G84-(1.984*G94)</f>
        <v>211.50889143090853</v>
      </c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</row>
    <row r="99" spans="3:33" ht="15.75" thickBot="1" x14ac:dyDescent="0.3">
      <c r="F99" s="29"/>
      <c r="G99" s="4">
        <f>G84+(1.984*G94)</f>
        <v>256.48490662275196</v>
      </c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</row>
    <row r="100" spans="3:33" x14ac:dyDescent="0.25"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</row>
    <row r="101" spans="3:33" x14ac:dyDescent="0.25">
      <c r="C101" s="2"/>
      <c r="D101" s="2"/>
      <c r="E101" s="2"/>
      <c r="F101" s="21"/>
      <c r="G101" s="2"/>
      <c r="H101" s="2"/>
      <c r="I101" s="2"/>
      <c r="J101" s="2"/>
      <c r="K101" s="2"/>
      <c r="L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</row>
    <row r="102" spans="3:33" x14ac:dyDescent="0.25">
      <c r="C102" s="2"/>
      <c r="D102" s="2"/>
      <c r="E102" s="2"/>
      <c r="F102" s="21"/>
      <c r="G102" s="2"/>
      <c r="H102" s="2"/>
      <c r="I102" s="2"/>
      <c r="J102" s="2"/>
      <c r="K102" s="2"/>
      <c r="L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</row>
    <row r="103" spans="3:33" x14ac:dyDescent="0.25">
      <c r="C103" s="2"/>
      <c r="D103" s="2"/>
      <c r="E103" s="2"/>
      <c r="F103" s="2"/>
      <c r="G103" s="2"/>
      <c r="H103" s="2"/>
      <c r="I103" s="2"/>
      <c r="J103" s="2"/>
      <c r="K103" s="2"/>
      <c r="L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</row>
    <row r="104" spans="3:33" x14ac:dyDescent="0.25">
      <c r="C104" s="2"/>
      <c r="D104" s="2"/>
      <c r="E104" s="2"/>
      <c r="F104" s="2"/>
      <c r="G104" s="2"/>
      <c r="H104" s="2"/>
      <c r="I104" s="2"/>
      <c r="J104" s="2"/>
      <c r="K104" s="2"/>
      <c r="L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</row>
    <row r="105" spans="3:33" x14ac:dyDescent="0.25">
      <c r="C105" s="2"/>
      <c r="D105" s="2"/>
      <c r="E105" s="2"/>
      <c r="F105" s="17"/>
      <c r="G105" s="17"/>
      <c r="H105" s="17"/>
      <c r="I105" s="17"/>
      <c r="J105" s="17"/>
      <c r="K105" s="2"/>
      <c r="L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</row>
    <row r="106" spans="3:33" x14ac:dyDescent="0.25">
      <c r="C106" s="2"/>
      <c r="D106" s="2"/>
      <c r="E106" s="2"/>
      <c r="F106" s="17"/>
      <c r="G106" s="17"/>
      <c r="H106" s="17"/>
      <c r="I106" s="17"/>
      <c r="J106" s="17"/>
      <c r="K106" s="2"/>
      <c r="L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</row>
    <row r="107" spans="3:33" x14ac:dyDescent="0.25">
      <c r="C107" s="2"/>
      <c r="D107" s="2"/>
      <c r="E107" s="2"/>
      <c r="F107" s="2"/>
      <c r="G107" s="2"/>
      <c r="H107" s="2"/>
      <c r="I107" s="2"/>
      <c r="J107" s="2"/>
      <c r="K107" s="2"/>
      <c r="L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</row>
    <row r="108" spans="3:33" x14ac:dyDescent="0.25">
      <c r="C108" s="2"/>
      <c r="D108" s="2"/>
      <c r="E108" s="2"/>
      <c r="F108" s="2"/>
      <c r="G108" s="2"/>
      <c r="H108" s="2"/>
      <c r="I108" s="2"/>
      <c r="J108" s="2"/>
      <c r="K108" s="2"/>
      <c r="L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</row>
    <row r="109" spans="3:33" x14ac:dyDescent="0.25">
      <c r="C109" s="2"/>
      <c r="D109" s="2"/>
      <c r="E109" s="2"/>
      <c r="F109" s="17"/>
      <c r="G109" s="17"/>
      <c r="H109" s="17"/>
      <c r="I109" s="17"/>
      <c r="J109" s="17"/>
      <c r="K109" s="2"/>
      <c r="L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</row>
    <row r="110" spans="3:33" x14ac:dyDescent="0.25">
      <c r="C110" s="2"/>
      <c r="D110" s="2"/>
      <c r="E110" s="2"/>
      <c r="F110" s="2"/>
      <c r="G110" s="2"/>
      <c r="H110" s="2"/>
      <c r="I110" s="2"/>
      <c r="J110" s="2"/>
      <c r="K110" s="2"/>
      <c r="L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</row>
    <row r="111" spans="3:33" x14ac:dyDescent="0.25">
      <c r="C111" s="2"/>
      <c r="D111" s="2"/>
      <c r="E111" s="2"/>
      <c r="F111" s="2"/>
      <c r="G111" s="2"/>
      <c r="H111" s="2"/>
      <c r="I111" s="2"/>
      <c r="J111" s="2"/>
      <c r="K111" s="2"/>
      <c r="L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</row>
    <row r="112" spans="3:33" x14ac:dyDescent="0.25">
      <c r="C112" s="2"/>
      <c r="D112" s="2"/>
      <c r="E112" s="2"/>
      <c r="F112" s="17"/>
      <c r="G112" s="2"/>
      <c r="H112" s="2"/>
      <c r="I112" s="2"/>
      <c r="J112" s="2"/>
      <c r="K112" s="2"/>
      <c r="L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</row>
    <row r="113" spans="3:33" x14ac:dyDescent="0.25">
      <c r="C113" s="2"/>
      <c r="D113" s="2"/>
      <c r="E113" s="2"/>
      <c r="F113" s="2"/>
      <c r="G113" s="2"/>
      <c r="H113" s="2"/>
      <c r="I113" s="2"/>
      <c r="J113" s="2"/>
      <c r="K113" s="2"/>
      <c r="L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</row>
    <row r="114" spans="3:33" x14ac:dyDescent="0.25">
      <c r="C114" s="2"/>
      <c r="D114" s="2"/>
      <c r="E114" s="2"/>
      <c r="F114" s="2"/>
      <c r="G114" s="2"/>
      <c r="H114" s="2"/>
      <c r="I114" s="2"/>
      <c r="J114" s="2"/>
      <c r="K114" s="2"/>
      <c r="L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</row>
    <row r="115" spans="3:33" x14ac:dyDescent="0.25">
      <c r="C115" s="2"/>
      <c r="D115" s="2"/>
      <c r="E115" s="2"/>
      <c r="F115" s="2"/>
      <c r="G115" s="2"/>
      <c r="H115" s="2"/>
      <c r="I115" s="2"/>
      <c r="J115" s="2"/>
      <c r="K115" s="2"/>
      <c r="L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</row>
    <row r="116" spans="3:33" x14ac:dyDescent="0.25">
      <c r="C116" s="2"/>
      <c r="D116" s="2"/>
      <c r="E116" s="2"/>
      <c r="F116" s="2"/>
      <c r="G116" s="2"/>
      <c r="H116" s="2"/>
      <c r="I116" s="2"/>
      <c r="J116" s="2"/>
      <c r="K116" s="2"/>
      <c r="L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</row>
    <row r="117" spans="3:33" x14ac:dyDescent="0.25">
      <c r="C117" s="2"/>
      <c r="D117" s="2"/>
      <c r="E117" s="2"/>
      <c r="F117" s="2"/>
      <c r="G117" s="2"/>
      <c r="H117" s="2"/>
      <c r="I117" s="2"/>
      <c r="J117" s="2"/>
      <c r="K117" s="2"/>
      <c r="L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</row>
    <row r="118" spans="3:33" x14ac:dyDescent="0.25">
      <c r="C118" s="2"/>
      <c r="D118" s="2"/>
      <c r="E118" s="2"/>
      <c r="F118" s="2"/>
      <c r="G118" s="2"/>
      <c r="H118" s="2"/>
      <c r="I118" s="2"/>
      <c r="J118" s="2"/>
      <c r="K118" s="2"/>
      <c r="L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</row>
    <row r="119" spans="3:33" x14ac:dyDescent="0.25"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</row>
    <row r="120" spans="3:33" x14ac:dyDescent="0.25"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</row>
    <row r="121" spans="3:33" x14ac:dyDescent="0.25"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</row>
    <row r="122" spans="3:33" x14ac:dyDescent="0.25"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</row>
    <row r="123" spans="3:33" x14ac:dyDescent="0.25">
      <c r="AD123" s="10"/>
      <c r="AE123" s="10"/>
    </row>
  </sheetData>
  <mergeCells count="6">
    <mergeCell ref="F101:F102"/>
    <mergeCell ref="F92:F93"/>
    <mergeCell ref="F94:F95"/>
    <mergeCell ref="G94:G95"/>
    <mergeCell ref="F96:F97"/>
    <mergeCell ref="F98:F99"/>
  </mergeCells>
  <pageMargins left="0.7" right="0.7" top="0.75" bottom="0.75" header="0.3" footer="0.3"/>
  <pageSetup paperSize="9" orientation="portrait" verticalDpi="0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8"/>
  <sheetViews>
    <sheetView tabSelected="1" zoomScale="70" zoomScaleNormal="70" workbookViewId="0">
      <pane ySplit="4605" topLeftCell="A68"/>
      <selection activeCell="W10" sqref="W10"/>
      <selection pane="bottomLeft" activeCell="C98" sqref="C98"/>
    </sheetView>
  </sheetViews>
  <sheetFormatPr defaultColWidth="8.85546875" defaultRowHeight="15" x14ac:dyDescent="0.25"/>
  <cols>
    <col min="5" max="5" width="11.42578125" customWidth="1"/>
    <col min="6" max="6" width="18.42578125" customWidth="1"/>
    <col min="7" max="7" width="11.140625" bestFit="1" customWidth="1"/>
    <col min="8" max="8" width="9" bestFit="1" customWidth="1"/>
    <col min="9" max="9" width="12" bestFit="1" customWidth="1"/>
  </cols>
  <sheetData>
    <row r="1" spans="2:26" x14ac:dyDescent="0.25">
      <c r="C1" s="19" t="s">
        <v>22</v>
      </c>
      <c r="D1" s="19" t="s">
        <v>23</v>
      </c>
      <c r="E1" s="6" t="s">
        <v>5</v>
      </c>
      <c r="F1" s="6" t="s">
        <v>6</v>
      </c>
      <c r="I1" s="6" t="s">
        <v>20</v>
      </c>
      <c r="Y1" s="6"/>
      <c r="Z1" s="6"/>
    </row>
    <row r="2" spans="2:26" x14ac:dyDescent="0.25">
      <c r="B2" s="1">
        <v>1</v>
      </c>
      <c r="C2" s="5">
        <v>304.638733</v>
      </c>
      <c r="D2" s="5">
        <v>306.84841899999998</v>
      </c>
      <c r="E2" s="5">
        <f t="shared" ref="E2:E53" si="0">D2-C2</f>
        <v>2.2096859999999765</v>
      </c>
      <c r="F2">
        <f t="shared" ref="F2:F48" si="1">AVERAGE(C2,D2)</f>
        <v>305.74357599999996</v>
      </c>
      <c r="G2">
        <f>$G$88</f>
        <v>-2.106618017582452</v>
      </c>
      <c r="H2">
        <f>$G$89</f>
        <v>5.175713554167821</v>
      </c>
      <c r="I2">
        <f>$E$84</f>
        <v>1.5345477682926847</v>
      </c>
      <c r="J2">
        <f t="shared" ref="J2:J53" si="2">(E2/D2)*100</f>
        <v>0.72012298684842713</v>
      </c>
      <c r="O2">
        <f>D2/C2</f>
        <v>1.0072534637281332</v>
      </c>
      <c r="Y2" s="5"/>
    </row>
    <row r="3" spans="2:26" x14ac:dyDescent="0.25">
      <c r="B3" s="1">
        <v>2</v>
      </c>
      <c r="C3" s="5">
        <v>304.40396099999998</v>
      </c>
      <c r="D3" s="5">
        <v>307.22717299999999</v>
      </c>
      <c r="E3" s="5">
        <f t="shared" si="0"/>
        <v>2.8232120000000123</v>
      </c>
      <c r="F3">
        <f t="shared" si="1"/>
        <v>305.81556699999999</v>
      </c>
      <c r="G3">
        <f>$G$88</f>
        <v>-2.106618017582452</v>
      </c>
      <c r="H3">
        <f>$G$89</f>
        <v>5.175713554167821</v>
      </c>
      <c r="I3">
        <f>$E$84</f>
        <v>1.5345477682926847</v>
      </c>
      <c r="J3">
        <f t="shared" si="2"/>
        <v>0.91893303981936925</v>
      </c>
      <c r="L3" s="16"/>
      <c r="O3">
        <f t="shared" ref="O3:O54" si="3">D3/C3</f>
        <v>1.0092745573701651</v>
      </c>
      <c r="Y3" s="5"/>
    </row>
    <row r="4" spans="2:26" x14ac:dyDescent="0.25">
      <c r="B4" s="1">
        <v>3</v>
      </c>
      <c r="C4" s="5">
        <v>304.54785199999998</v>
      </c>
      <c r="D4" s="5">
        <v>306.99792500000001</v>
      </c>
      <c r="E4" s="5">
        <f t="shared" si="0"/>
        <v>2.4500730000000317</v>
      </c>
      <c r="F4">
        <f t="shared" si="1"/>
        <v>305.77288850000002</v>
      </c>
      <c r="G4">
        <f>$G$88</f>
        <v>-2.106618017582452</v>
      </c>
      <c r="H4">
        <f>$G$89</f>
        <v>5.175713554167821</v>
      </c>
      <c r="I4">
        <f>$E$84</f>
        <v>1.5345477682926847</v>
      </c>
      <c r="J4">
        <f t="shared" si="2"/>
        <v>0.79807477526111348</v>
      </c>
      <c r="O4">
        <f t="shared" si="3"/>
        <v>1.0080449524891084</v>
      </c>
      <c r="Y4" s="5"/>
    </row>
    <row r="5" spans="2:26" x14ac:dyDescent="0.25">
      <c r="B5" s="1">
        <v>4</v>
      </c>
      <c r="C5" s="5">
        <v>305.73187300000001</v>
      </c>
      <c r="D5" s="5">
        <v>308.06970200000001</v>
      </c>
      <c r="E5" s="5">
        <f t="shared" si="0"/>
        <v>2.3378289999999993</v>
      </c>
      <c r="F5">
        <f t="shared" si="1"/>
        <v>306.90078749999998</v>
      </c>
      <c r="G5">
        <f>$G$88</f>
        <v>-2.106618017582452</v>
      </c>
      <c r="H5">
        <f>$G$89</f>
        <v>5.175713554167821</v>
      </c>
      <c r="I5">
        <f>$E$84</f>
        <v>1.5345477682926847</v>
      </c>
      <c r="J5">
        <f t="shared" si="2"/>
        <v>0.75886365482315399</v>
      </c>
      <c r="O5">
        <f t="shared" si="3"/>
        <v>1.0076466643044444</v>
      </c>
      <c r="Y5" s="5"/>
    </row>
    <row r="6" spans="2:26" x14ac:dyDescent="0.25">
      <c r="B6" s="1">
        <v>5</v>
      </c>
      <c r="C6" s="5">
        <v>305.39926100000002</v>
      </c>
      <c r="D6" s="5">
        <v>308.300476</v>
      </c>
      <c r="E6" s="5">
        <f t="shared" si="0"/>
        <v>2.9012149999999792</v>
      </c>
      <c r="F6">
        <f t="shared" si="1"/>
        <v>306.84986850000001</v>
      </c>
      <c r="G6">
        <f>$G$88</f>
        <v>-2.106618017582452</v>
      </c>
      <c r="H6">
        <f>$G$89</f>
        <v>5.175713554167821</v>
      </c>
      <c r="I6">
        <f>$E$84</f>
        <v>1.5345477682926847</v>
      </c>
      <c r="J6">
        <f t="shared" si="2"/>
        <v>0.94103487534024421</v>
      </c>
      <c r="O6">
        <f t="shared" si="3"/>
        <v>1.0094997446637566</v>
      </c>
      <c r="Y6" s="5"/>
    </row>
    <row r="7" spans="2:26" x14ac:dyDescent="0.25">
      <c r="B7" s="1">
        <v>6</v>
      </c>
      <c r="C7" s="5">
        <v>305.76135299999999</v>
      </c>
      <c r="D7" s="5">
        <v>307.94912699999998</v>
      </c>
      <c r="E7" s="5">
        <f t="shared" si="0"/>
        <v>2.1877739999999903</v>
      </c>
      <c r="F7">
        <f t="shared" si="1"/>
        <v>306.85523999999998</v>
      </c>
      <c r="G7">
        <f>$G$88</f>
        <v>-2.106618017582452</v>
      </c>
      <c r="H7">
        <f>$G$89</f>
        <v>5.175713554167821</v>
      </c>
      <c r="I7">
        <f>$E$84</f>
        <v>1.5345477682926847</v>
      </c>
      <c r="J7">
        <f t="shared" si="2"/>
        <v>0.7104335775564613</v>
      </c>
      <c r="O7">
        <f t="shared" si="3"/>
        <v>1.0071551684950844</v>
      </c>
      <c r="Y7" s="5"/>
    </row>
    <row r="8" spans="2:26" x14ac:dyDescent="0.25">
      <c r="B8" s="1">
        <v>7</v>
      </c>
      <c r="C8" s="5">
        <v>304.86721799999998</v>
      </c>
      <c r="D8" s="5">
        <v>307.18359400000003</v>
      </c>
      <c r="E8" s="5">
        <f t="shared" si="0"/>
        <v>2.316376000000048</v>
      </c>
      <c r="F8">
        <f t="shared" si="1"/>
        <v>306.02540599999998</v>
      </c>
      <c r="G8">
        <f>$G$88</f>
        <v>-2.106618017582452</v>
      </c>
      <c r="H8">
        <f>$G$89</f>
        <v>5.175713554167821</v>
      </c>
      <c r="I8">
        <f>$E$84</f>
        <v>1.5345477682926847</v>
      </c>
      <c r="J8">
        <f t="shared" si="2"/>
        <v>0.75406891684457855</v>
      </c>
      <c r="O8">
        <f t="shared" si="3"/>
        <v>1.0075979831980493</v>
      </c>
      <c r="Y8" s="5"/>
    </row>
    <row r="9" spans="2:26" x14ac:dyDescent="0.25">
      <c r="B9" s="1">
        <v>8</v>
      </c>
      <c r="C9" s="5">
        <v>306.974243</v>
      </c>
      <c r="D9" s="5">
        <v>307.57000699999998</v>
      </c>
      <c r="E9" s="5">
        <f t="shared" si="0"/>
        <v>0.5957639999999742</v>
      </c>
      <c r="F9">
        <f t="shared" si="1"/>
        <v>307.27212499999996</v>
      </c>
      <c r="G9">
        <f>$G$88</f>
        <v>-2.106618017582452</v>
      </c>
      <c r="H9">
        <f>$G$89</f>
        <v>5.175713554167821</v>
      </c>
      <c r="I9">
        <f>$E$84</f>
        <v>1.5345477682926847</v>
      </c>
      <c r="J9">
        <f t="shared" si="2"/>
        <v>0.19370029145916501</v>
      </c>
      <c r="O9">
        <f t="shared" si="3"/>
        <v>1.0019407621765841</v>
      </c>
      <c r="Y9" s="5"/>
    </row>
    <row r="10" spans="2:26" x14ac:dyDescent="0.25">
      <c r="B10" s="1">
        <v>9</v>
      </c>
      <c r="C10" s="5">
        <v>307.22631799999999</v>
      </c>
      <c r="D10" s="5">
        <v>307.13601699999998</v>
      </c>
      <c r="E10" s="5">
        <f t="shared" si="0"/>
        <v>-9.0301000000010845E-2</v>
      </c>
      <c r="F10">
        <f t="shared" si="1"/>
        <v>307.18116750000002</v>
      </c>
      <c r="G10">
        <f>$G$88</f>
        <v>-2.106618017582452</v>
      </c>
      <c r="H10">
        <f>$G$89</f>
        <v>5.175713554167821</v>
      </c>
      <c r="I10">
        <f>$E$84</f>
        <v>1.5345477682926847</v>
      </c>
      <c r="J10">
        <f t="shared" si="2"/>
        <v>-2.9400980348068668E-2</v>
      </c>
      <c r="O10">
        <f t="shared" si="3"/>
        <v>0.99970607661287658</v>
      </c>
      <c r="Y10" s="5"/>
    </row>
    <row r="11" spans="2:26" x14ac:dyDescent="0.25">
      <c r="B11" s="1">
        <v>10</v>
      </c>
      <c r="C11" s="5">
        <v>280.66662600000001</v>
      </c>
      <c r="D11" s="5">
        <v>283.05551100000002</v>
      </c>
      <c r="E11" s="5">
        <f t="shared" si="0"/>
        <v>2.3888850000000161</v>
      </c>
      <c r="F11">
        <f t="shared" si="1"/>
        <v>281.86106849999999</v>
      </c>
      <c r="G11">
        <f>$G$88</f>
        <v>-2.106618017582452</v>
      </c>
      <c r="H11">
        <f>$G$89</f>
        <v>5.175713554167821</v>
      </c>
      <c r="I11">
        <f>$E$84</f>
        <v>1.5345477682926847</v>
      </c>
      <c r="J11">
        <f t="shared" si="2"/>
        <v>0.84396343019797826</v>
      </c>
      <c r="O11">
        <f t="shared" si="3"/>
        <v>1.0085114679790963</v>
      </c>
      <c r="Y11" s="5"/>
    </row>
    <row r="12" spans="2:26" x14ac:dyDescent="0.25">
      <c r="B12" s="1">
        <v>11</v>
      </c>
      <c r="C12" s="5">
        <v>284.64599600000003</v>
      </c>
      <c r="D12" s="5">
        <v>284.67294299999998</v>
      </c>
      <c r="E12" s="5">
        <f t="shared" si="0"/>
        <v>2.6946999999950094E-2</v>
      </c>
      <c r="F12">
        <f t="shared" si="1"/>
        <v>284.6594695</v>
      </c>
      <c r="G12">
        <f>$G$88</f>
        <v>-2.106618017582452</v>
      </c>
      <c r="H12">
        <f>$G$89</f>
        <v>5.175713554167821</v>
      </c>
      <c r="I12">
        <f>$E$84</f>
        <v>1.5345477682926847</v>
      </c>
      <c r="J12">
        <f t="shared" si="2"/>
        <v>9.4659505452016554E-3</v>
      </c>
      <c r="O12">
        <f t="shared" si="3"/>
        <v>1.0000946684667222</v>
      </c>
      <c r="Y12" s="5"/>
    </row>
    <row r="13" spans="2:26" x14ac:dyDescent="0.25">
      <c r="B13" s="1">
        <v>12</v>
      </c>
      <c r="C13" s="5">
        <v>283.31057700000002</v>
      </c>
      <c r="D13" s="5">
        <v>285.14050300000002</v>
      </c>
      <c r="E13" s="5">
        <f t="shared" si="0"/>
        <v>1.8299260000000004</v>
      </c>
      <c r="F13">
        <f t="shared" si="1"/>
        <v>284.22554000000002</v>
      </c>
      <c r="G13">
        <f>$G$88</f>
        <v>-2.106618017582452</v>
      </c>
      <c r="H13">
        <f>$G$89</f>
        <v>5.175713554167821</v>
      </c>
      <c r="I13">
        <f>$E$84</f>
        <v>1.5345477682926847</v>
      </c>
      <c r="J13">
        <f t="shared" si="2"/>
        <v>0.64176291363279259</v>
      </c>
      <c r="O13">
        <f t="shared" si="3"/>
        <v>1.0064590811235403</v>
      </c>
      <c r="Y13" s="5"/>
    </row>
    <row r="14" spans="2:26" x14ac:dyDescent="0.25">
      <c r="B14" s="1">
        <v>13</v>
      </c>
      <c r="C14">
        <v>283.64138800000001</v>
      </c>
      <c r="D14">
        <v>284.40521200000001</v>
      </c>
      <c r="E14" s="5">
        <f t="shared" si="0"/>
        <v>0.76382399999999961</v>
      </c>
      <c r="F14">
        <f t="shared" si="1"/>
        <v>284.02330000000001</v>
      </c>
      <c r="G14">
        <f>$G$88</f>
        <v>-2.106618017582452</v>
      </c>
      <c r="H14">
        <f>$G$89</f>
        <v>5.175713554167821</v>
      </c>
      <c r="I14">
        <f>$E$84</f>
        <v>1.5345477682926847</v>
      </c>
      <c r="J14">
        <f t="shared" si="2"/>
        <v>0.26856891778762465</v>
      </c>
      <c r="O14">
        <f t="shared" si="3"/>
        <v>1.0026929215280811</v>
      </c>
      <c r="Y14" s="5"/>
    </row>
    <row r="15" spans="2:26" x14ac:dyDescent="0.25">
      <c r="B15" s="1">
        <v>14</v>
      </c>
      <c r="C15">
        <v>284.69760100000002</v>
      </c>
      <c r="D15">
        <v>282.89233400000001</v>
      </c>
      <c r="E15" s="5">
        <f t="shared" si="0"/>
        <v>-1.8052670000000148</v>
      </c>
      <c r="F15">
        <f t="shared" si="1"/>
        <v>283.79496749999998</v>
      </c>
      <c r="G15">
        <f>$G$88</f>
        <v>-2.106618017582452</v>
      </c>
      <c r="H15">
        <f>$G$89</f>
        <v>5.175713554167821</v>
      </c>
      <c r="I15">
        <f>$E$84</f>
        <v>1.5345477682926847</v>
      </c>
      <c r="J15">
        <f t="shared" si="2"/>
        <v>-0.63814631328964</v>
      </c>
      <c r="O15">
        <f t="shared" si="3"/>
        <v>0.99365900171389221</v>
      </c>
      <c r="Y15" s="5"/>
    </row>
    <row r="16" spans="2:26" x14ac:dyDescent="0.25">
      <c r="B16" s="1">
        <v>15</v>
      </c>
      <c r="C16">
        <v>284.46301299999999</v>
      </c>
      <c r="D16">
        <v>284.09164399999997</v>
      </c>
      <c r="E16" s="5">
        <f t="shared" si="0"/>
        <v>-0.3713690000000156</v>
      </c>
      <c r="F16">
        <f t="shared" si="1"/>
        <v>284.27732849999995</v>
      </c>
      <c r="G16">
        <f>$G$88</f>
        <v>-2.106618017582452</v>
      </c>
      <c r="H16">
        <f>$G$89</f>
        <v>5.175713554167821</v>
      </c>
      <c r="I16">
        <f>$E$84</f>
        <v>1.5345477682926847</v>
      </c>
      <c r="J16">
        <f t="shared" si="2"/>
        <v>-0.13072154983904266</v>
      </c>
      <c r="O16">
        <f t="shared" si="3"/>
        <v>0.99869449108309905</v>
      </c>
      <c r="Y16" s="5"/>
    </row>
    <row r="17" spans="2:25" x14ac:dyDescent="0.25">
      <c r="B17" s="1">
        <v>16</v>
      </c>
      <c r="C17">
        <v>284.64804099999998</v>
      </c>
      <c r="D17">
        <v>285.83807400000001</v>
      </c>
      <c r="E17" s="5">
        <f t="shared" si="0"/>
        <v>1.1900330000000281</v>
      </c>
      <c r="F17">
        <f t="shared" si="1"/>
        <v>285.24305749999996</v>
      </c>
      <c r="G17">
        <f>$G$88</f>
        <v>-2.106618017582452</v>
      </c>
      <c r="H17">
        <f>$G$89</f>
        <v>5.175713554167821</v>
      </c>
      <c r="I17">
        <f>$E$84</f>
        <v>1.5345477682926847</v>
      </c>
      <c r="J17">
        <f t="shared" si="2"/>
        <v>0.41633117077329179</v>
      </c>
      <c r="O17">
        <f t="shared" si="3"/>
        <v>1.0041807173371695</v>
      </c>
      <c r="Y17" s="5"/>
    </row>
    <row r="18" spans="2:25" x14ac:dyDescent="0.25">
      <c r="B18" s="1">
        <v>17</v>
      </c>
      <c r="C18">
        <v>258.47399899999999</v>
      </c>
      <c r="D18">
        <v>258.79977400000001</v>
      </c>
      <c r="E18" s="5">
        <f t="shared" si="0"/>
        <v>0.32577500000002146</v>
      </c>
      <c r="F18">
        <f t="shared" si="1"/>
        <v>258.6368865</v>
      </c>
      <c r="G18">
        <f>$G$88</f>
        <v>-2.106618017582452</v>
      </c>
      <c r="H18">
        <f>$G$89</f>
        <v>5.175713554167821</v>
      </c>
      <c r="I18">
        <f>$E$84</f>
        <v>1.5345477682926847</v>
      </c>
      <c r="J18">
        <f t="shared" si="2"/>
        <v>0.12587916711241851</v>
      </c>
      <c r="O18">
        <f t="shared" si="3"/>
        <v>1.001260378224736</v>
      </c>
      <c r="Y18" s="5"/>
    </row>
    <row r="19" spans="2:25" x14ac:dyDescent="0.25">
      <c r="B19" s="1">
        <v>18</v>
      </c>
      <c r="C19">
        <v>258.77264400000001</v>
      </c>
      <c r="D19">
        <v>262.176605</v>
      </c>
      <c r="E19" s="5">
        <f t="shared" si="0"/>
        <v>3.4039609999999811</v>
      </c>
      <c r="F19">
        <f t="shared" si="1"/>
        <v>260.4746245</v>
      </c>
      <c r="G19">
        <f>$G$88</f>
        <v>-2.106618017582452</v>
      </c>
      <c r="H19">
        <f>$G$89</f>
        <v>5.175713554167821</v>
      </c>
      <c r="I19">
        <f>$E$84</f>
        <v>1.5345477682926847</v>
      </c>
      <c r="J19">
        <f t="shared" si="2"/>
        <v>1.2983465858824366</v>
      </c>
      <c r="O19">
        <f t="shared" si="3"/>
        <v>1.0131542536621452</v>
      </c>
      <c r="Y19" s="5"/>
    </row>
    <row r="20" spans="2:25" x14ac:dyDescent="0.25">
      <c r="B20" s="1">
        <v>19</v>
      </c>
      <c r="C20">
        <v>258.82278400000001</v>
      </c>
      <c r="D20">
        <v>259.03274499999998</v>
      </c>
      <c r="E20" s="5">
        <f t="shared" si="0"/>
        <v>0.20996099999996432</v>
      </c>
      <c r="F20">
        <f t="shared" si="1"/>
        <v>258.92776449999997</v>
      </c>
      <c r="G20">
        <f>$G$88</f>
        <v>-2.106618017582452</v>
      </c>
      <c r="H20">
        <f>$G$89</f>
        <v>5.175713554167821</v>
      </c>
      <c r="I20">
        <f>$E$84</f>
        <v>1.5345477682926847</v>
      </c>
      <c r="J20">
        <f t="shared" si="2"/>
        <v>8.1055775400119517E-2</v>
      </c>
      <c r="O20">
        <f t="shared" si="3"/>
        <v>1.0008112152908453</v>
      </c>
      <c r="Y20" s="5"/>
    </row>
    <row r="21" spans="2:25" x14ac:dyDescent="0.25">
      <c r="B21" s="1">
        <v>20</v>
      </c>
      <c r="C21">
        <v>257.79708900000003</v>
      </c>
      <c r="D21">
        <v>258.64315800000003</v>
      </c>
      <c r="E21" s="5">
        <f t="shared" si="0"/>
        <v>0.84606899999999996</v>
      </c>
      <c r="F21">
        <f t="shared" si="1"/>
        <v>258.2201235</v>
      </c>
      <c r="G21">
        <f>$G$88</f>
        <v>-2.106618017582452</v>
      </c>
      <c r="H21">
        <f>$G$89</f>
        <v>5.175713554167821</v>
      </c>
      <c r="I21">
        <f>$E$84</f>
        <v>1.5345477682926847</v>
      </c>
      <c r="J21">
        <f t="shared" si="2"/>
        <v>0.32711826075058975</v>
      </c>
      <c r="O21">
        <f t="shared" si="3"/>
        <v>1.0032819183617703</v>
      </c>
      <c r="Y21" s="5"/>
    </row>
    <row r="22" spans="2:25" x14ac:dyDescent="0.25">
      <c r="B22" s="1">
        <v>21</v>
      </c>
      <c r="C22">
        <v>258.19921900000003</v>
      </c>
      <c r="D22">
        <v>258.05444299999999</v>
      </c>
      <c r="E22" s="5">
        <f t="shared" si="0"/>
        <v>-0.14477600000003576</v>
      </c>
      <c r="F22">
        <f t="shared" si="1"/>
        <v>258.12683100000004</v>
      </c>
      <c r="G22">
        <f>$G$88</f>
        <v>-2.106618017582452</v>
      </c>
      <c r="H22">
        <f>$G$89</f>
        <v>5.175713554167821</v>
      </c>
      <c r="I22">
        <f>$E$84</f>
        <v>1.5345477682926847</v>
      </c>
      <c r="J22">
        <f t="shared" si="2"/>
        <v>-5.6102889885153336E-2</v>
      </c>
      <c r="O22">
        <f t="shared" si="3"/>
        <v>0.99943928567808704</v>
      </c>
      <c r="Y22" s="5"/>
    </row>
    <row r="23" spans="2:25" x14ac:dyDescent="0.25">
      <c r="B23" s="1">
        <v>22</v>
      </c>
      <c r="C23">
        <v>259.35870399999999</v>
      </c>
      <c r="D23">
        <v>259.19085699999999</v>
      </c>
      <c r="E23" s="5">
        <f t="shared" si="0"/>
        <v>-0.16784699999999475</v>
      </c>
      <c r="F23">
        <f t="shared" si="1"/>
        <v>259.27478050000002</v>
      </c>
      <c r="G23">
        <f>$G$88</f>
        <v>-2.106618017582452</v>
      </c>
      <c r="H23">
        <f>$G$89</f>
        <v>5.175713554167821</v>
      </c>
      <c r="I23">
        <f>$E$84</f>
        <v>1.5345477682926847</v>
      </c>
      <c r="J23">
        <f t="shared" si="2"/>
        <v>-6.47580713080457E-2</v>
      </c>
      <c r="O23">
        <f t="shared" si="3"/>
        <v>0.99935283837630529</v>
      </c>
      <c r="Y23" s="5"/>
    </row>
    <row r="24" spans="2:25" x14ac:dyDescent="0.25">
      <c r="B24" s="1">
        <v>23</v>
      </c>
      <c r="C24">
        <v>259.24728399999998</v>
      </c>
      <c r="D24">
        <v>259.29458599999998</v>
      </c>
      <c r="E24" s="5">
        <f t="shared" si="0"/>
        <v>4.7302000000001954E-2</v>
      </c>
      <c r="F24">
        <f t="shared" si="1"/>
        <v>259.27093500000001</v>
      </c>
      <c r="G24">
        <f>$G$88</f>
        <v>-2.106618017582452</v>
      </c>
      <c r="H24">
        <f>$G$89</f>
        <v>5.175713554167821</v>
      </c>
      <c r="I24">
        <f>$E$84</f>
        <v>1.5345477682926847</v>
      </c>
      <c r="J24">
        <f t="shared" si="2"/>
        <v>1.8242571404866108E-2</v>
      </c>
      <c r="O24">
        <f t="shared" si="3"/>
        <v>1.0001824589992618</v>
      </c>
      <c r="Y24" s="5"/>
    </row>
    <row r="25" spans="2:25" x14ac:dyDescent="0.25">
      <c r="B25" s="1">
        <v>24</v>
      </c>
      <c r="C25">
        <v>259.26406900000001</v>
      </c>
      <c r="D25">
        <v>259.15737899999999</v>
      </c>
      <c r="E25" s="5">
        <f t="shared" si="0"/>
        <v>-0.10669000000001461</v>
      </c>
      <c r="F25">
        <f t="shared" si="1"/>
        <v>259.21072400000003</v>
      </c>
      <c r="G25">
        <f>$G$88</f>
        <v>-2.106618017582452</v>
      </c>
      <c r="H25">
        <f>$G$89</f>
        <v>5.175713554167821</v>
      </c>
      <c r="I25">
        <f>$E$84</f>
        <v>1.5345477682926847</v>
      </c>
      <c r="J25">
        <f t="shared" si="2"/>
        <v>-4.116803481023576E-2</v>
      </c>
      <c r="O25">
        <f t="shared" si="3"/>
        <v>0.99958848906286346</v>
      </c>
      <c r="Y25" s="5"/>
    </row>
    <row r="26" spans="2:25" x14ac:dyDescent="0.25">
      <c r="B26" s="1">
        <v>25</v>
      </c>
      <c r="C26">
        <v>333.209137</v>
      </c>
      <c r="D26">
        <v>334.42630000000003</v>
      </c>
      <c r="E26" s="5">
        <f t="shared" si="0"/>
        <v>1.2171630000000278</v>
      </c>
      <c r="F26">
        <f t="shared" si="1"/>
        <v>333.81771850000001</v>
      </c>
      <c r="G26">
        <f>$G$88</f>
        <v>-2.106618017582452</v>
      </c>
      <c r="H26">
        <f>$G$89</f>
        <v>5.175713554167821</v>
      </c>
      <c r="I26">
        <f>$E$84</f>
        <v>1.5345477682926847</v>
      </c>
      <c r="J26">
        <f t="shared" si="2"/>
        <v>0.36395552622506888</v>
      </c>
      <c r="O26">
        <f t="shared" si="3"/>
        <v>1.0036528500117332</v>
      </c>
      <c r="Y26" s="5"/>
    </row>
    <row r="27" spans="2:25" x14ac:dyDescent="0.25">
      <c r="B27" s="1">
        <v>26</v>
      </c>
      <c r="C27">
        <v>332.071259</v>
      </c>
      <c r="D27">
        <v>335.11523399999999</v>
      </c>
      <c r="E27" s="5">
        <f t="shared" si="0"/>
        <v>3.043974999999989</v>
      </c>
      <c r="F27">
        <f t="shared" si="1"/>
        <v>333.59324649999996</v>
      </c>
      <c r="G27">
        <f>$G$88</f>
        <v>-2.106618017582452</v>
      </c>
      <c r="H27">
        <f>$G$89</f>
        <v>5.175713554167821</v>
      </c>
      <c r="I27">
        <f>$E$84</f>
        <v>1.5345477682926847</v>
      </c>
      <c r="J27">
        <f t="shared" si="2"/>
        <v>0.90833680214012258</v>
      </c>
      <c r="O27">
        <f t="shared" si="3"/>
        <v>1.0091666319125798</v>
      </c>
      <c r="Y27" s="5"/>
    </row>
    <row r="28" spans="2:25" x14ac:dyDescent="0.25">
      <c r="B28" s="1">
        <v>27</v>
      </c>
      <c r="C28">
        <v>331.98355099999998</v>
      </c>
      <c r="D28">
        <v>334.41189600000001</v>
      </c>
      <c r="E28" s="5">
        <f t="shared" si="0"/>
        <v>2.4283450000000357</v>
      </c>
      <c r="F28">
        <f t="shared" si="1"/>
        <v>333.1977235</v>
      </c>
      <c r="G28">
        <f>$G$88</f>
        <v>-2.106618017582452</v>
      </c>
      <c r="H28">
        <f>$G$89</f>
        <v>5.175713554167821</v>
      </c>
      <c r="I28">
        <f>$E$84</f>
        <v>1.5345477682926847</v>
      </c>
      <c r="J28">
        <f t="shared" si="2"/>
        <v>0.72615389256368901</v>
      </c>
      <c r="O28">
        <f t="shared" si="3"/>
        <v>1.0073146545745577</v>
      </c>
      <c r="Y28" s="5"/>
    </row>
    <row r="29" spans="2:25" x14ac:dyDescent="0.25">
      <c r="B29" s="1">
        <v>28</v>
      </c>
      <c r="C29">
        <v>333.02404799999999</v>
      </c>
      <c r="D29">
        <v>334.13269000000003</v>
      </c>
      <c r="E29" s="5">
        <f t="shared" si="0"/>
        <v>1.1086420000000317</v>
      </c>
      <c r="F29">
        <f t="shared" si="1"/>
        <v>333.57836900000001</v>
      </c>
      <c r="G29">
        <f>$G$88</f>
        <v>-2.106618017582452</v>
      </c>
      <c r="H29">
        <f>$G$89</f>
        <v>5.175713554167821</v>
      </c>
      <c r="I29">
        <f>$E$84</f>
        <v>1.5345477682926847</v>
      </c>
      <c r="J29">
        <f t="shared" si="2"/>
        <v>0.33179692774150044</v>
      </c>
      <c r="O29">
        <f t="shared" si="3"/>
        <v>1.0033290148463994</v>
      </c>
      <c r="Y29" s="5"/>
    </row>
    <row r="30" spans="2:25" x14ac:dyDescent="0.25">
      <c r="B30" s="1">
        <v>29</v>
      </c>
      <c r="C30">
        <v>333.24829099999999</v>
      </c>
      <c r="D30">
        <v>334.15905800000002</v>
      </c>
      <c r="E30" s="5">
        <f t="shared" si="0"/>
        <v>0.9107670000000212</v>
      </c>
      <c r="F30">
        <f t="shared" si="1"/>
        <v>333.70367450000003</v>
      </c>
      <c r="G30">
        <f>$G$88</f>
        <v>-2.106618017582452</v>
      </c>
      <c r="H30">
        <f>$G$89</f>
        <v>5.175713554167821</v>
      </c>
      <c r="I30">
        <f>$E$84</f>
        <v>1.5345477682926847</v>
      </c>
      <c r="J30">
        <f t="shared" si="2"/>
        <v>0.27255493400392011</v>
      </c>
      <c r="O30">
        <f t="shared" si="3"/>
        <v>1.0027329982616475</v>
      </c>
      <c r="Y30" s="5"/>
    </row>
    <row r="31" spans="2:25" x14ac:dyDescent="0.25">
      <c r="B31" s="1">
        <v>30</v>
      </c>
      <c r="C31">
        <v>331.97393799999998</v>
      </c>
      <c r="D31">
        <v>334.046875</v>
      </c>
      <c r="E31" s="5">
        <f t="shared" si="0"/>
        <v>2.0729370000000245</v>
      </c>
      <c r="F31">
        <f t="shared" si="1"/>
        <v>333.01040649999999</v>
      </c>
      <c r="G31">
        <f>$G$88</f>
        <v>-2.106618017582452</v>
      </c>
      <c r="H31">
        <f>$G$89</f>
        <v>5.175713554167821</v>
      </c>
      <c r="I31">
        <f>$E$84</f>
        <v>1.5345477682926847</v>
      </c>
      <c r="J31">
        <f t="shared" si="2"/>
        <v>0.62055272931381988</v>
      </c>
      <c r="O31">
        <f t="shared" si="3"/>
        <v>1.0062442763202695</v>
      </c>
      <c r="Y31" s="5"/>
    </row>
    <row r="32" spans="2:25" x14ac:dyDescent="0.25">
      <c r="B32" s="1">
        <v>31</v>
      </c>
      <c r="C32">
        <v>331.69430499999999</v>
      </c>
      <c r="D32">
        <v>333.77914399999997</v>
      </c>
      <c r="E32" s="5">
        <f t="shared" si="0"/>
        <v>2.0848389999999881</v>
      </c>
      <c r="F32">
        <f t="shared" si="1"/>
        <v>332.73672449999998</v>
      </c>
      <c r="G32">
        <f>$G$88</f>
        <v>-2.106618017582452</v>
      </c>
      <c r="H32">
        <f>$G$89</f>
        <v>5.175713554167821</v>
      </c>
      <c r="I32">
        <f>$E$84</f>
        <v>1.5345477682926847</v>
      </c>
      <c r="J32">
        <f t="shared" si="2"/>
        <v>0.6246163181483827</v>
      </c>
      <c r="O32">
        <f t="shared" si="3"/>
        <v>1.0062854229589502</v>
      </c>
      <c r="Y32" s="5"/>
    </row>
    <row r="33" spans="2:25" x14ac:dyDescent="0.25">
      <c r="B33" s="1">
        <v>32</v>
      </c>
      <c r="C33">
        <v>334.34677099999999</v>
      </c>
      <c r="D33">
        <v>334.189728</v>
      </c>
      <c r="E33" s="5">
        <f t="shared" si="0"/>
        <v>-0.15704299999998739</v>
      </c>
      <c r="F33">
        <f t="shared" si="1"/>
        <v>334.26824950000002</v>
      </c>
      <c r="G33">
        <f>$G$88</f>
        <v>-2.106618017582452</v>
      </c>
      <c r="H33">
        <f>$G$89</f>
        <v>5.175713554167821</v>
      </c>
      <c r="I33">
        <f>$E$84</f>
        <v>1.5345477682926847</v>
      </c>
      <c r="J33">
        <f t="shared" si="2"/>
        <v>-4.6992168472631025E-2</v>
      </c>
      <c r="O33">
        <f t="shared" si="3"/>
        <v>0.99953029903794111</v>
      </c>
      <c r="Y33" s="5"/>
    </row>
    <row r="34" spans="2:25" x14ac:dyDescent="0.25">
      <c r="B34" s="1">
        <v>33</v>
      </c>
      <c r="C34">
        <v>313.31503300000003</v>
      </c>
      <c r="D34">
        <v>315.62197900000001</v>
      </c>
      <c r="E34" s="5">
        <f t="shared" si="0"/>
        <v>2.3069459999999822</v>
      </c>
      <c r="F34">
        <f t="shared" si="1"/>
        <v>314.46850600000005</v>
      </c>
      <c r="G34">
        <f>$G$88</f>
        <v>-2.106618017582452</v>
      </c>
      <c r="H34">
        <f>$G$89</f>
        <v>5.175713554167821</v>
      </c>
      <c r="I34">
        <f>$E$84</f>
        <v>1.5345477682926847</v>
      </c>
      <c r="J34">
        <f t="shared" si="2"/>
        <v>0.73092058015388783</v>
      </c>
      <c r="O34">
        <f t="shared" si="3"/>
        <v>1.0073630236567679</v>
      </c>
      <c r="Y34" s="5"/>
    </row>
    <row r="35" spans="2:25" x14ac:dyDescent="0.25">
      <c r="B35" s="1">
        <v>34</v>
      </c>
      <c r="C35">
        <v>313.29022200000003</v>
      </c>
      <c r="D35">
        <v>315.47500600000001</v>
      </c>
      <c r="E35" s="5">
        <f t="shared" si="0"/>
        <v>2.1847839999999792</v>
      </c>
      <c r="F35">
        <f t="shared" si="1"/>
        <v>314.38261399999999</v>
      </c>
      <c r="G35">
        <f>$G$88</f>
        <v>-2.106618017582452</v>
      </c>
      <c r="H35">
        <f>$G$89</f>
        <v>5.175713554167821</v>
      </c>
      <c r="I35">
        <f>$E$84</f>
        <v>1.5345477682926847</v>
      </c>
      <c r="J35">
        <f t="shared" si="2"/>
        <v>0.6925379058396719</v>
      </c>
      <c r="O35">
        <f t="shared" si="3"/>
        <v>1.0069736743970259</v>
      </c>
      <c r="Y35" s="5"/>
    </row>
    <row r="36" spans="2:25" x14ac:dyDescent="0.25">
      <c r="B36" s="1">
        <v>35</v>
      </c>
      <c r="C36">
        <v>313.21337899999997</v>
      </c>
      <c r="D36">
        <v>315.63198899999998</v>
      </c>
      <c r="E36" s="5">
        <f t="shared" si="0"/>
        <v>2.418610000000001</v>
      </c>
      <c r="F36">
        <f t="shared" si="1"/>
        <v>314.422684</v>
      </c>
      <c r="G36">
        <f>$G$88</f>
        <v>-2.106618017582452</v>
      </c>
      <c r="H36">
        <f>$G$89</f>
        <v>5.175713554167821</v>
      </c>
      <c r="I36">
        <f>$E$84</f>
        <v>1.5345477682926847</v>
      </c>
      <c r="J36">
        <f t="shared" si="2"/>
        <v>0.76627530931283427</v>
      </c>
      <c r="O36">
        <f t="shared" si="3"/>
        <v>1.0077219242923847</v>
      </c>
      <c r="Y36" s="5"/>
    </row>
    <row r="37" spans="2:25" x14ac:dyDescent="0.25">
      <c r="B37" s="1">
        <v>36</v>
      </c>
      <c r="C37">
        <v>313.51675399999999</v>
      </c>
      <c r="D37">
        <v>315.27355999999997</v>
      </c>
      <c r="E37" s="5">
        <f t="shared" si="0"/>
        <v>1.7568059999999832</v>
      </c>
      <c r="F37">
        <f t="shared" si="1"/>
        <v>314.39515699999998</v>
      </c>
      <c r="G37">
        <f>$G$88</f>
        <v>-2.106618017582452</v>
      </c>
      <c r="H37">
        <f>$G$89</f>
        <v>5.175713554167821</v>
      </c>
      <c r="I37">
        <f>$E$84</f>
        <v>1.5345477682926847</v>
      </c>
      <c r="J37">
        <f t="shared" si="2"/>
        <v>0.55723226521119729</v>
      </c>
      <c r="O37">
        <f t="shared" si="3"/>
        <v>1.005603547426368</v>
      </c>
      <c r="Y37" s="5"/>
    </row>
    <row r="38" spans="2:25" x14ac:dyDescent="0.25">
      <c r="B38" s="1">
        <v>37</v>
      </c>
      <c r="C38">
        <v>313.45559700000001</v>
      </c>
      <c r="D38">
        <v>315.07839999999999</v>
      </c>
      <c r="E38" s="5">
        <f t="shared" si="0"/>
        <v>1.6228029999999762</v>
      </c>
      <c r="F38">
        <f t="shared" si="1"/>
        <v>314.2669985</v>
      </c>
      <c r="G38">
        <f>$G$88</f>
        <v>-2.106618017582452</v>
      </c>
      <c r="H38">
        <f>$G$89</f>
        <v>5.175713554167821</v>
      </c>
      <c r="I38">
        <f>$E$84</f>
        <v>1.5345477682926847</v>
      </c>
      <c r="J38">
        <f t="shared" si="2"/>
        <v>0.51504736598890188</v>
      </c>
      <c r="O38">
        <f t="shared" si="3"/>
        <v>1.0051771383747217</v>
      </c>
      <c r="Y38" s="5"/>
    </row>
    <row r="39" spans="2:25" x14ac:dyDescent="0.25">
      <c r="B39" s="1">
        <v>38</v>
      </c>
      <c r="C39">
        <v>313.400848</v>
      </c>
      <c r="D39">
        <v>315.77417000000003</v>
      </c>
      <c r="E39" s="5">
        <f t="shared" si="0"/>
        <v>2.3733220000000301</v>
      </c>
      <c r="F39">
        <f t="shared" si="1"/>
        <v>314.58750900000001</v>
      </c>
      <c r="G39">
        <f>$G$88</f>
        <v>-2.106618017582452</v>
      </c>
      <c r="H39">
        <f>$G$89</f>
        <v>5.175713554167821</v>
      </c>
      <c r="I39">
        <f>$E$84</f>
        <v>1.5345477682926847</v>
      </c>
      <c r="J39">
        <f t="shared" si="2"/>
        <v>0.75158838989269761</v>
      </c>
      <c r="O39">
        <f t="shared" si="3"/>
        <v>1.0075728001859141</v>
      </c>
      <c r="Y39" s="5"/>
    </row>
    <row r="40" spans="2:25" x14ac:dyDescent="0.25">
      <c r="B40" s="1">
        <v>39</v>
      </c>
      <c r="C40">
        <v>313.519409</v>
      </c>
      <c r="D40">
        <v>315.51361100000003</v>
      </c>
      <c r="E40" s="5">
        <f t="shared" si="0"/>
        <v>1.9942020000000298</v>
      </c>
      <c r="F40">
        <f t="shared" si="1"/>
        <v>314.51651000000004</v>
      </c>
      <c r="G40">
        <f>$G$88</f>
        <v>-2.106618017582452</v>
      </c>
      <c r="H40">
        <f>$G$89</f>
        <v>5.175713554167821</v>
      </c>
      <c r="I40">
        <f>$E$84</f>
        <v>1.5345477682926847</v>
      </c>
      <c r="J40">
        <f t="shared" si="2"/>
        <v>0.63204943637123456</v>
      </c>
      <c r="O40">
        <f t="shared" si="3"/>
        <v>1.0063606971139705</v>
      </c>
      <c r="Y40" s="5"/>
    </row>
    <row r="41" spans="2:25" x14ac:dyDescent="0.25">
      <c r="B41" s="1">
        <v>40</v>
      </c>
      <c r="C41">
        <v>313.22799700000002</v>
      </c>
      <c r="D41">
        <v>315.63089000000002</v>
      </c>
      <c r="E41" s="5">
        <f t="shared" si="0"/>
        <v>2.4028930000000059</v>
      </c>
      <c r="F41">
        <f t="shared" si="1"/>
        <v>314.42944350000005</v>
      </c>
      <c r="G41">
        <f>$G$88</f>
        <v>-2.106618017582452</v>
      </c>
      <c r="H41">
        <f>$G$89</f>
        <v>5.175713554167821</v>
      </c>
      <c r="I41">
        <f>$E$84</f>
        <v>1.5345477682926847</v>
      </c>
      <c r="J41">
        <f t="shared" si="2"/>
        <v>0.76129842677945936</v>
      </c>
      <c r="O41">
        <f t="shared" si="3"/>
        <v>1.0076713864118603</v>
      </c>
      <c r="Y41" s="5"/>
    </row>
    <row r="42" spans="2:25" x14ac:dyDescent="0.25">
      <c r="B42" s="1">
        <v>41</v>
      </c>
      <c r="C42">
        <v>308.900665</v>
      </c>
      <c r="D42">
        <v>311.84213299999999</v>
      </c>
      <c r="E42" s="5">
        <f t="shared" si="0"/>
        <v>2.9414679999999862</v>
      </c>
      <c r="F42">
        <f t="shared" si="1"/>
        <v>310.371399</v>
      </c>
      <c r="G42">
        <f>$G$88</f>
        <v>-2.106618017582452</v>
      </c>
      <c r="H42">
        <f>$G$89</f>
        <v>5.175713554167821</v>
      </c>
      <c r="I42">
        <f>$E$84</f>
        <v>1.5345477682926847</v>
      </c>
      <c r="J42">
        <f t="shared" si="2"/>
        <v>0.94325547728343251</v>
      </c>
      <c r="O42">
        <f t="shared" si="3"/>
        <v>1.0095223750975091</v>
      </c>
      <c r="Y42" s="5"/>
    </row>
    <row r="43" spans="2:25" x14ac:dyDescent="0.25">
      <c r="B43" s="1">
        <v>42</v>
      </c>
      <c r="C43">
        <v>308.91751099999999</v>
      </c>
      <c r="D43">
        <v>312.50799599999999</v>
      </c>
      <c r="E43" s="5">
        <f t="shared" si="0"/>
        <v>3.590485000000001</v>
      </c>
      <c r="F43">
        <f t="shared" si="1"/>
        <v>310.71275349999996</v>
      </c>
      <c r="G43">
        <f>$G$88</f>
        <v>-2.106618017582452</v>
      </c>
      <c r="H43">
        <f>$G$89</f>
        <v>5.175713554167821</v>
      </c>
      <c r="I43">
        <f>$E$84</f>
        <v>1.5345477682926847</v>
      </c>
      <c r="J43">
        <f t="shared" si="2"/>
        <v>1.1489258022057141</v>
      </c>
      <c r="O43">
        <f t="shared" si="3"/>
        <v>1.0116227953163845</v>
      </c>
      <c r="Y43" s="5"/>
    </row>
    <row r="44" spans="2:25" x14ac:dyDescent="0.25">
      <c r="B44" s="1">
        <v>43</v>
      </c>
      <c r="C44">
        <v>309.57766700000002</v>
      </c>
      <c r="D44">
        <v>311.24151599999999</v>
      </c>
      <c r="E44" s="5">
        <f t="shared" si="0"/>
        <v>1.6638489999999706</v>
      </c>
      <c r="F44">
        <f t="shared" si="1"/>
        <v>310.40959150000003</v>
      </c>
      <c r="G44">
        <f>$G$88</f>
        <v>-2.106618017582452</v>
      </c>
      <c r="H44">
        <f>$G$89</f>
        <v>5.175713554167821</v>
      </c>
      <c r="I44">
        <f>$E$84</f>
        <v>1.5345477682926847</v>
      </c>
      <c r="J44">
        <f t="shared" si="2"/>
        <v>0.53458453145433549</v>
      </c>
      <c r="O44">
        <f t="shared" si="3"/>
        <v>1.0053745769716649</v>
      </c>
      <c r="Y44" s="5"/>
    </row>
    <row r="45" spans="2:25" x14ac:dyDescent="0.25">
      <c r="B45" s="1">
        <v>44</v>
      </c>
      <c r="C45">
        <v>308.84741200000002</v>
      </c>
      <c r="D45">
        <v>311.313782</v>
      </c>
      <c r="E45" s="5">
        <f t="shared" si="0"/>
        <v>2.4663699999999835</v>
      </c>
      <c r="F45">
        <f t="shared" si="1"/>
        <v>310.08059700000001</v>
      </c>
      <c r="G45">
        <f>$G$88</f>
        <v>-2.106618017582452</v>
      </c>
      <c r="H45">
        <f>$G$89</f>
        <v>5.175713554167821</v>
      </c>
      <c r="I45">
        <f>$E$84</f>
        <v>1.5345477682926847</v>
      </c>
      <c r="J45">
        <f t="shared" si="2"/>
        <v>0.79224568348855928</v>
      </c>
      <c r="O45">
        <f t="shared" si="3"/>
        <v>1.0079857233836882</v>
      </c>
      <c r="Y45" s="5"/>
    </row>
    <row r="46" spans="2:25" s="5" customFormat="1" x14ac:dyDescent="0.25">
      <c r="B46" s="1">
        <v>45</v>
      </c>
      <c r="C46" s="5">
        <v>308.66738900000001</v>
      </c>
      <c r="D46" s="5">
        <v>312.408905</v>
      </c>
      <c r="E46" s="5">
        <f t="shared" si="0"/>
        <v>3.7415159999999901</v>
      </c>
      <c r="F46" s="5">
        <f t="shared" si="1"/>
        <v>310.53814699999998</v>
      </c>
      <c r="G46">
        <f>$G$88</f>
        <v>-2.106618017582452</v>
      </c>
      <c r="H46">
        <f>$G$89</f>
        <v>5.175713554167821</v>
      </c>
      <c r="I46">
        <f>$E$84</f>
        <v>1.5345477682926847</v>
      </c>
      <c r="J46">
        <f t="shared" si="2"/>
        <v>1.1976342351700859</v>
      </c>
      <c r="O46">
        <f t="shared" si="3"/>
        <v>1.012121513750194</v>
      </c>
      <c r="W46"/>
      <c r="X46"/>
    </row>
    <row r="47" spans="2:25" x14ac:dyDescent="0.25">
      <c r="B47" s="1">
        <v>46</v>
      </c>
      <c r="C47">
        <v>311.75936899999999</v>
      </c>
      <c r="D47">
        <v>308.77560399999999</v>
      </c>
      <c r="E47" s="5">
        <f t="shared" si="0"/>
        <v>-2.9837650000000053</v>
      </c>
      <c r="F47">
        <f t="shared" si="1"/>
        <v>310.26748650000002</v>
      </c>
      <c r="G47">
        <f>$G$88</f>
        <v>-2.106618017582452</v>
      </c>
      <c r="H47">
        <f>$G$89</f>
        <v>5.175713554167821</v>
      </c>
      <c r="I47">
        <f>$E$84</f>
        <v>1.5345477682926847</v>
      </c>
      <c r="J47">
        <f t="shared" si="2"/>
        <v>-0.96632148438773857</v>
      </c>
      <c r="O47">
        <f t="shared" si="3"/>
        <v>0.99042926918420848</v>
      </c>
      <c r="Y47" s="5"/>
    </row>
    <row r="48" spans="2:25" x14ac:dyDescent="0.25">
      <c r="B48" s="1">
        <v>47</v>
      </c>
      <c r="C48">
        <v>311.52407799999997</v>
      </c>
      <c r="D48">
        <v>308.77181999999999</v>
      </c>
      <c r="E48" s="5">
        <f t="shared" si="0"/>
        <v>-2.7522579999999834</v>
      </c>
      <c r="F48">
        <f t="shared" si="1"/>
        <v>310.14794899999998</v>
      </c>
      <c r="G48">
        <f>$G$88</f>
        <v>-2.106618017582452</v>
      </c>
      <c r="H48">
        <f>$G$89</f>
        <v>5.175713554167821</v>
      </c>
      <c r="I48">
        <f>$E$84</f>
        <v>1.5345477682926847</v>
      </c>
      <c r="J48">
        <f t="shared" si="2"/>
        <v>-0.89135660113024029</v>
      </c>
      <c r="O48">
        <f t="shared" si="3"/>
        <v>0.99116518370692364</v>
      </c>
      <c r="Y48" s="5"/>
    </row>
    <row r="49" spans="2:25" x14ac:dyDescent="0.25">
      <c r="B49" s="1">
        <v>48</v>
      </c>
      <c r="C49">
        <v>306.56686400000001</v>
      </c>
      <c r="D49">
        <v>309.39694200000002</v>
      </c>
      <c r="E49" s="5">
        <f t="shared" si="0"/>
        <v>2.8300780000000145</v>
      </c>
      <c r="F49">
        <f>AVERAGE(C49,D49)</f>
        <v>307.98190299999999</v>
      </c>
      <c r="G49">
        <f>$G$88</f>
        <v>-2.106618017582452</v>
      </c>
      <c r="H49">
        <f>$G$89</f>
        <v>5.175713554167821</v>
      </c>
      <c r="I49">
        <f>$E$84</f>
        <v>1.5345477682926847</v>
      </c>
      <c r="J49">
        <f t="shared" si="2"/>
        <v>0.91470781246442123</v>
      </c>
      <c r="O49">
        <f t="shared" si="3"/>
        <v>1.0092315195552251</v>
      </c>
      <c r="Y49" s="5"/>
    </row>
    <row r="50" spans="2:25" x14ac:dyDescent="0.25">
      <c r="B50" s="1">
        <v>49</v>
      </c>
      <c r="C50">
        <v>306.98281900000001</v>
      </c>
      <c r="D50">
        <v>310.326324</v>
      </c>
      <c r="E50" s="5">
        <f t="shared" si="0"/>
        <v>3.3435049999999933</v>
      </c>
      <c r="F50">
        <f t="shared" ref="F50:F83" si="4">AVERAGE(C50,D50)</f>
        <v>308.65457149999997</v>
      </c>
      <c r="G50">
        <f>$G$88</f>
        <v>-2.106618017582452</v>
      </c>
      <c r="H50">
        <f>$G$89</f>
        <v>5.175713554167821</v>
      </c>
      <c r="I50">
        <f>$E$84</f>
        <v>1.5345477682926847</v>
      </c>
      <c r="J50">
        <f>(E50/D50)*100</f>
        <v>1.0774158495171662</v>
      </c>
      <c r="O50">
        <f t="shared" si="3"/>
        <v>1.0108915052995198</v>
      </c>
      <c r="Y50" s="5"/>
    </row>
    <row r="51" spans="2:25" x14ac:dyDescent="0.25">
      <c r="B51" s="1">
        <v>50</v>
      </c>
      <c r="C51">
        <v>307.01419099999998</v>
      </c>
      <c r="D51">
        <v>309.74932899999999</v>
      </c>
      <c r="E51" s="5">
        <f t="shared" si="0"/>
        <v>2.7351380000000063</v>
      </c>
      <c r="F51">
        <f t="shared" si="4"/>
        <v>308.38175999999999</v>
      </c>
      <c r="G51">
        <f>$G$88</f>
        <v>-2.106618017582452</v>
      </c>
      <c r="H51">
        <f>$G$89</f>
        <v>5.175713554167821</v>
      </c>
      <c r="I51">
        <f>$E$84</f>
        <v>1.5345477682926847</v>
      </c>
      <c r="J51">
        <f t="shared" si="2"/>
        <v>0.88301660211183419</v>
      </c>
      <c r="O51">
        <f t="shared" si="3"/>
        <v>1.0089088324910689</v>
      </c>
      <c r="Y51" s="5"/>
    </row>
    <row r="52" spans="2:25" x14ac:dyDescent="0.25">
      <c r="B52" s="1">
        <v>51</v>
      </c>
      <c r="C52">
        <v>306.51709</v>
      </c>
      <c r="D52">
        <v>309.76242100000002</v>
      </c>
      <c r="E52" s="5">
        <f t="shared" si="0"/>
        <v>3.2453310000000215</v>
      </c>
      <c r="F52">
        <f t="shared" si="4"/>
        <v>308.13975549999998</v>
      </c>
      <c r="G52">
        <f>$G$88</f>
        <v>-2.106618017582452</v>
      </c>
      <c r="H52">
        <f>$G$89</f>
        <v>5.175713554167821</v>
      </c>
      <c r="I52">
        <f>$E$84</f>
        <v>1.5345477682926847</v>
      </c>
      <c r="J52">
        <f t="shared" si="2"/>
        <v>1.047683895781542</v>
      </c>
      <c r="O52">
        <f t="shared" si="3"/>
        <v>1.0105877652694668</v>
      </c>
      <c r="Y52" s="5"/>
    </row>
    <row r="53" spans="2:25" x14ac:dyDescent="0.25">
      <c r="B53" s="1">
        <v>52</v>
      </c>
      <c r="C53">
        <v>306.42849699999999</v>
      </c>
      <c r="D53">
        <v>309.45169099999998</v>
      </c>
      <c r="E53" s="5">
        <f t="shared" si="0"/>
        <v>3.0231939999999895</v>
      </c>
      <c r="F53">
        <f t="shared" si="4"/>
        <v>307.94009399999999</v>
      </c>
      <c r="G53">
        <f>$G$88</f>
        <v>-2.106618017582452</v>
      </c>
      <c r="H53">
        <f>$G$89</f>
        <v>5.175713554167821</v>
      </c>
      <c r="I53">
        <f>$E$84</f>
        <v>1.5345477682926847</v>
      </c>
      <c r="J53">
        <f t="shared" si="2"/>
        <v>0.97695184351084696</v>
      </c>
      <c r="O53">
        <f t="shared" si="3"/>
        <v>1.0098659035618349</v>
      </c>
      <c r="Y53" s="5"/>
    </row>
    <row r="54" spans="2:25" x14ac:dyDescent="0.25">
      <c r="B54" s="1">
        <v>53</v>
      </c>
      <c r="C54">
        <v>306.99832199999997</v>
      </c>
      <c r="D54">
        <v>309.61639400000001</v>
      </c>
      <c r="E54" s="5">
        <f t="shared" ref="E54:E83" si="5">D54-C54</f>
        <v>2.6180720000000406</v>
      </c>
      <c r="F54">
        <f t="shared" si="4"/>
        <v>308.30735800000002</v>
      </c>
      <c r="G54">
        <f>$G$88</f>
        <v>-2.106618017582452</v>
      </c>
      <c r="H54">
        <f>$G$89</f>
        <v>5.175713554167821</v>
      </c>
      <c r="I54">
        <f>$E$84</f>
        <v>1.5345477682926847</v>
      </c>
      <c r="J54">
        <f t="shared" ref="J54:J83" si="6">(E54/D54)*100</f>
        <v>0.84558571533522886</v>
      </c>
      <c r="O54">
        <f t="shared" si="3"/>
        <v>1.0085279684362576</v>
      </c>
      <c r="Y54" s="5"/>
    </row>
    <row r="55" spans="2:25" s="10" customFormat="1" x14ac:dyDescent="0.25">
      <c r="B55" s="1">
        <v>54</v>
      </c>
      <c r="C55" s="10">
        <v>306.551331</v>
      </c>
      <c r="D55" s="10">
        <v>310.04080199999999</v>
      </c>
      <c r="E55" s="5">
        <f t="shared" si="5"/>
        <v>3.4894709999999804</v>
      </c>
      <c r="F55">
        <f t="shared" si="4"/>
        <v>308.29606649999999</v>
      </c>
      <c r="G55">
        <f>$G$88</f>
        <v>-2.106618017582452</v>
      </c>
      <c r="H55">
        <f>$G$89</f>
        <v>5.175713554167821</v>
      </c>
      <c r="I55">
        <f>$E$84</f>
        <v>1.5345477682926847</v>
      </c>
      <c r="J55">
        <f t="shared" si="6"/>
        <v>1.1254876704905377</v>
      </c>
      <c r="O55">
        <f t="shared" ref="O55:O83" si="7">D55/C55</f>
        <v>1.0113829908636083</v>
      </c>
      <c r="Y55" s="2"/>
    </row>
    <row r="56" spans="2:25" s="10" customFormat="1" x14ac:dyDescent="0.25">
      <c r="B56" s="1">
        <v>55</v>
      </c>
      <c r="C56" s="10">
        <v>306.403076</v>
      </c>
      <c r="D56" s="10">
        <v>310.179688</v>
      </c>
      <c r="E56" s="5">
        <f t="shared" si="5"/>
        <v>3.7766120000000001</v>
      </c>
      <c r="F56">
        <f t="shared" si="4"/>
        <v>308.291382</v>
      </c>
      <c r="G56">
        <f>$G$88</f>
        <v>-2.106618017582452</v>
      </c>
      <c r="H56">
        <f>$G$89</f>
        <v>5.175713554167821</v>
      </c>
      <c r="I56">
        <f>$E$84</f>
        <v>1.5345477682926847</v>
      </c>
      <c r="J56">
        <f t="shared" si="6"/>
        <v>1.2175561927833263</v>
      </c>
      <c r="O56">
        <f t="shared" si="7"/>
        <v>1.0123256334410951</v>
      </c>
      <c r="Y56" s="2"/>
    </row>
    <row r="57" spans="2:25" s="10" customFormat="1" x14ac:dyDescent="0.25">
      <c r="B57" s="1">
        <v>56</v>
      </c>
      <c r="C57" s="10">
        <v>274.46469100000002</v>
      </c>
      <c r="D57" s="10">
        <v>276.53283699999997</v>
      </c>
      <c r="E57" s="5">
        <f t="shared" si="5"/>
        <v>2.0681459999999561</v>
      </c>
      <c r="F57">
        <f t="shared" si="4"/>
        <v>275.49876399999999</v>
      </c>
      <c r="G57">
        <f>$G$88</f>
        <v>-2.106618017582452</v>
      </c>
      <c r="H57">
        <f>$G$89</f>
        <v>5.175713554167821</v>
      </c>
      <c r="I57">
        <f>$E$84</f>
        <v>1.5345477682926847</v>
      </c>
      <c r="J57">
        <f t="shared" si="6"/>
        <v>0.74788441851480958</v>
      </c>
      <c r="O57">
        <f t="shared" si="7"/>
        <v>1.0075351987625978</v>
      </c>
      <c r="Y57" s="2"/>
    </row>
    <row r="58" spans="2:25" s="10" customFormat="1" x14ac:dyDescent="0.25">
      <c r="B58" s="1">
        <v>57</v>
      </c>
      <c r="C58" s="10">
        <v>274.61721799999998</v>
      </c>
      <c r="D58" s="10">
        <v>276.49438500000002</v>
      </c>
      <c r="E58" s="5">
        <f t="shared" si="5"/>
        <v>1.8771670000000427</v>
      </c>
      <c r="F58">
        <f t="shared" si="4"/>
        <v>275.55580150000003</v>
      </c>
      <c r="G58">
        <f>$G$88</f>
        <v>-2.106618017582452</v>
      </c>
      <c r="H58">
        <f>$G$89</f>
        <v>5.175713554167821</v>
      </c>
      <c r="I58">
        <f>$E$84</f>
        <v>1.5345477682926847</v>
      </c>
      <c r="J58">
        <f t="shared" si="6"/>
        <v>0.67891686118690708</v>
      </c>
      <c r="O58">
        <f t="shared" si="7"/>
        <v>1.0068355764932411</v>
      </c>
      <c r="Y58" s="2"/>
    </row>
    <row r="59" spans="2:25" s="10" customFormat="1" x14ac:dyDescent="0.25">
      <c r="B59" s="1">
        <v>58</v>
      </c>
      <c r="C59" s="10">
        <v>274.55352800000003</v>
      </c>
      <c r="D59" s="10">
        <v>276.82605000000001</v>
      </c>
      <c r="E59" s="5">
        <f t="shared" si="5"/>
        <v>2.2725219999999808</v>
      </c>
      <c r="F59">
        <f t="shared" si="4"/>
        <v>275.68978900000002</v>
      </c>
      <c r="G59">
        <f>$G$88</f>
        <v>-2.106618017582452</v>
      </c>
      <c r="H59">
        <f>$G$89</f>
        <v>5.175713554167821</v>
      </c>
      <c r="I59">
        <f>$E$84</f>
        <v>1.5345477682926847</v>
      </c>
      <c r="J59">
        <f t="shared" si="6"/>
        <v>0.82092057449072475</v>
      </c>
      <c r="O59">
        <f t="shared" si="7"/>
        <v>1.0082771546100839</v>
      </c>
      <c r="Y59" s="2"/>
    </row>
    <row r="60" spans="2:25" s="10" customFormat="1" x14ac:dyDescent="0.25">
      <c r="B60" s="1">
        <v>59</v>
      </c>
      <c r="C60" s="10">
        <v>274.61200000000002</v>
      </c>
      <c r="D60" s="10">
        <v>276.91232300000001</v>
      </c>
      <c r="E60" s="5">
        <f t="shared" si="5"/>
        <v>2.3003229999999917</v>
      </c>
      <c r="F60">
        <f t="shared" si="4"/>
        <v>275.76216150000005</v>
      </c>
      <c r="G60">
        <f>$G$88</f>
        <v>-2.106618017582452</v>
      </c>
      <c r="H60">
        <f>$G$89</f>
        <v>5.175713554167821</v>
      </c>
      <c r="I60">
        <f>$E$84</f>
        <v>1.5345477682926847</v>
      </c>
      <c r="J60">
        <f t="shared" si="6"/>
        <v>0.8307044536981445</v>
      </c>
      <c r="O60">
        <f t="shared" si="7"/>
        <v>1.008376629571905</v>
      </c>
      <c r="Y60" s="2"/>
    </row>
    <row r="61" spans="2:25" s="10" customFormat="1" x14ac:dyDescent="0.25">
      <c r="B61" s="1">
        <v>60</v>
      </c>
      <c r="C61" s="10">
        <v>274.66720600000002</v>
      </c>
      <c r="D61" s="10">
        <v>276.91720600000002</v>
      </c>
      <c r="E61" s="5">
        <f t="shared" si="5"/>
        <v>2.25</v>
      </c>
      <c r="F61">
        <f t="shared" si="4"/>
        <v>275.79220600000002</v>
      </c>
      <c r="G61">
        <f>$G$88</f>
        <v>-2.106618017582452</v>
      </c>
      <c r="H61">
        <f>$G$89</f>
        <v>5.175713554167821</v>
      </c>
      <c r="I61">
        <f>$E$84</f>
        <v>1.5345477682926847</v>
      </c>
      <c r="J61">
        <f t="shared" si="6"/>
        <v>0.8125172258165857</v>
      </c>
      <c r="O61">
        <f t="shared" si="7"/>
        <v>1.0081917314875952</v>
      </c>
      <c r="Y61" s="2"/>
    </row>
    <row r="62" spans="2:25" s="10" customFormat="1" x14ac:dyDescent="0.25">
      <c r="B62" s="1">
        <v>61</v>
      </c>
      <c r="C62" s="10">
        <v>274.035034</v>
      </c>
      <c r="D62" s="10">
        <v>277.16119400000002</v>
      </c>
      <c r="E62" s="5">
        <f t="shared" si="5"/>
        <v>3.1261600000000271</v>
      </c>
      <c r="F62">
        <f t="shared" si="4"/>
        <v>275.59811400000001</v>
      </c>
      <c r="G62">
        <f>$G$88</f>
        <v>-2.106618017582452</v>
      </c>
      <c r="H62">
        <f>$G$89</f>
        <v>5.175713554167821</v>
      </c>
      <c r="I62">
        <f>$E$84</f>
        <v>1.5345477682926847</v>
      </c>
      <c r="J62">
        <f t="shared" si="6"/>
        <v>1.1279212486002015</v>
      </c>
      <c r="O62">
        <f t="shared" si="7"/>
        <v>1.0114078844386007</v>
      </c>
      <c r="Y62" s="2"/>
    </row>
    <row r="63" spans="2:25" s="10" customFormat="1" x14ac:dyDescent="0.25">
      <c r="B63" s="1">
        <v>62</v>
      </c>
      <c r="C63" s="10">
        <v>274.14767499999999</v>
      </c>
      <c r="D63" s="10">
        <v>277.38259900000003</v>
      </c>
      <c r="E63" s="5">
        <f t="shared" si="5"/>
        <v>3.234924000000035</v>
      </c>
      <c r="F63">
        <f t="shared" si="4"/>
        <v>275.76513699999998</v>
      </c>
      <c r="G63">
        <f>$G$88</f>
        <v>-2.106618017582452</v>
      </c>
      <c r="H63">
        <f>$G$89</f>
        <v>5.175713554167821</v>
      </c>
      <c r="I63">
        <f>$E$84</f>
        <v>1.5345477682926847</v>
      </c>
      <c r="J63">
        <f t="shared" si="6"/>
        <v>1.1662317721668023</v>
      </c>
      <c r="O63">
        <f t="shared" si="7"/>
        <v>1.0117999322810234</v>
      </c>
      <c r="Y63" s="2"/>
    </row>
    <row r="64" spans="2:25" s="10" customFormat="1" x14ac:dyDescent="0.25">
      <c r="B64" s="1">
        <v>63</v>
      </c>
      <c r="C64" s="10">
        <v>274.25811800000002</v>
      </c>
      <c r="D64" s="10">
        <v>277.21661399999999</v>
      </c>
      <c r="E64" s="5">
        <f t="shared" si="5"/>
        <v>2.9584959999999683</v>
      </c>
      <c r="F64">
        <f t="shared" ref="F64:F80" si="8">AVERAGE(C64,D64)</f>
        <v>275.73736600000001</v>
      </c>
      <c r="G64">
        <f>$G$88</f>
        <v>-2.106618017582452</v>
      </c>
      <c r="H64">
        <f>$G$89</f>
        <v>5.175713554167821</v>
      </c>
      <c r="I64">
        <f>$E$84</f>
        <v>1.5345477682926847</v>
      </c>
      <c r="J64">
        <f t="shared" ref="J64:J72" si="9">(E64/D64)*100</f>
        <v>1.0672145357059908</v>
      </c>
      <c r="O64">
        <f t="shared" si="7"/>
        <v>1.0107872686561641</v>
      </c>
      <c r="Y64" s="2"/>
    </row>
    <row r="65" spans="2:25" s="10" customFormat="1" ht="18" customHeight="1" x14ac:dyDescent="0.25">
      <c r="B65" s="1">
        <v>64</v>
      </c>
      <c r="C65" s="10">
        <v>274.24108899999999</v>
      </c>
      <c r="D65" s="10">
        <v>277.09973100000002</v>
      </c>
      <c r="E65" s="5">
        <f t="shared" si="5"/>
        <v>2.8586420000000317</v>
      </c>
      <c r="F65">
        <f t="shared" si="8"/>
        <v>275.67041</v>
      </c>
      <c r="G65">
        <f>$G$88</f>
        <v>-2.106618017582452</v>
      </c>
      <c r="H65">
        <f>$G$89</f>
        <v>5.175713554167821</v>
      </c>
      <c r="I65">
        <f>$E$84</f>
        <v>1.5345477682926847</v>
      </c>
      <c r="J65">
        <f t="shared" si="9"/>
        <v>1.0316292945084207</v>
      </c>
      <c r="O65">
        <f t="shared" si="7"/>
        <v>1.0104238282105131</v>
      </c>
      <c r="Y65" s="2"/>
    </row>
    <row r="66" spans="2:25" s="10" customFormat="1" ht="18" customHeight="1" x14ac:dyDescent="0.25">
      <c r="B66" s="1">
        <v>65</v>
      </c>
      <c r="C66" s="10">
        <v>256.86746199999999</v>
      </c>
      <c r="D66" s="10">
        <v>259.47348</v>
      </c>
      <c r="E66" s="5">
        <f t="shared" si="5"/>
        <v>2.6060180000000059</v>
      </c>
      <c r="F66">
        <f t="shared" si="8"/>
        <v>258.17047100000002</v>
      </c>
      <c r="G66">
        <f>$G$88</f>
        <v>-2.106618017582452</v>
      </c>
      <c r="H66">
        <f>$G$89</f>
        <v>5.175713554167821</v>
      </c>
      <c r="I66">
        <f>$E$84</f>
        <v>1.5345477682926847</v>
      </c>
      <c r="J66">
        <f t="shared" si="9"/>
        <v>1.004348498351356</v>
      </c>
      <c r="O66">
        <f t="shared" si="7"/>
        <v>1.0101453799547411</v>
      </c>
      <c r="Y66" s="2"/>
    </row>
    <row r="67" spans="2:25" s="10" customFormat="1" ht="18" customHeight="1" x14ac:dyDescent="0.25">
      <c r="B67" s="1">
        <v>66</v>
      </c>
      <c r="C67" s="10">
        <v>256.817657</v>
      </c>
      <c r="D67" s="10">
        <v>260.15286300000002</v>
      </c>
      <c r="E67" s="5">
        <f t="shared" si="5"/>
        <v>3.3352060000000279</v>
      </c>
      <c r="F67">
        <f t="shared" si="8"/>
        <v>258.48526000000004</v>
      </c>
      <c r="G67">
        <f>$G$88</f>
        <v>-2.106618017582452</v>
      </c>
      <c r="H67">
        <f>$G$89</f>
        <v>5.175713554167821</v>
      </c>
      <c r="I67">
        <f>$E$84</f>
        <v>1.5345477682926847</v>
      </c>
      <c r="J67">
        <f t="shared" si="9"/>
        <v>1.2820177958218464</v>
      </c>
      <c r="O67">
        <f t="shared" si="7"/>
        <v>1.0129866693706346</v>
      </c>
      <c r="Y67" s="2"/>
    </row>
    <row r="68" spans="2:25" s="10" customFormat="1" ht="18" customHeight="1" x14ac:dyDescent="0.25">
      <c r="B68" s="1">
        <v>67</v>
      </c>
      <c r="C68" s="10">
        <v>256.52505500000001</v>
      </c>
      <c r="D68" s="10">
        <v>260.129547</v>
      </c>
      <c r="E68" s="5">
        <f t="shared" si="5"/>
        <v>3.6044919999999934</v>
      </c>
      <c r="F68">
        <f t="shared" si="8"/>
        <v>258.32730100000003</v>
      </c>
      <c r="G68">
        <f>$G$88</f>
        <v>-2.106618017582452</v>
      </c>
      <c r="H68">
        <f>$G$89</f>
        <v>5.175713554167821</v>
      </c>
      <c r="I68">
        <f>$E$84</f>
        <v>1.5345477682926847</v>
      </c>
      <c r="J68">
        <f t="shared" si="9"/>
        <v>1.3856526648239591</v>
      </c>
      <c r="O68">
        <f t="shared" si="7"/>
        <v>1.0140512278615434</v>
      </c>
      <c r="Y68" s="2"/>
    </row>
    <row r="69" spans="2:25" s="10" customFormat="1" ht="18" customHeight="1" x14ac:dyDescent="0.25">
      <c r="B69" s="1">
        <v>68</v>
      </c>
      <c r="C69" s="10">
        <v>256.90219100000002</v>
      </c>
      <c r="D69" s="10">
        <v>259.30169699999999</v>
      </c>
      <c r="E69" s="5">
        <f t="shared" si="5"/>
        <v>2.3995059999999739</v>
      </c>
      <c r="F69">
        <f t="shared" si="8"/>
        <v>258.101944</v>
      </c>
      <c r="G69">
        <f>$G$88</f>
        <v>-2.106618017582452</v>
      </c>
      <c r="H69">
        <f>$G$89</f>
        <v>5.175713554167821</v>
      </c>
      <c r="I69">
        <f>$E$84</f>
        <v>1.5345477682926847</v>
      </c>
      <c r="J69">
        <f t="shared" si="9"/>
        <v>0.9253722701243926</v>
      </c>
      <c r="O69">
        <f t="shared" si="7"/>
        <v>1.0093401538953788</v>
      </c>
      <c r="Y69" s="2"/>
    </row>
    <row r="70" spans="2:25" s="10" customFormat="1" ht="18" customHeight="1" x14ac:dyDescent="0.25">
      <c r="B70" s="1">
        <v>69</v>
      </c>
      <c r="C70" s="10">
        <v>256.24789399999997</v>
      </c>
      <c r="D70" s="10">
        <v>259.74154700000003</v>
      </c>
      <c r="E70" s="5">
        <f t="shared" si="5"/>
        <v>3.4936530000000516</v>
      </c>
      <c r="F70">
        <f t="shared" si="8"/>
        <v>257.99472049999997</v>
      </c>
      <c r="G70">
        <f>$G$88</f>
        <v>-2.106618017582452</v>
      </c>
      <c r="H70">
        <f>$G$89</f>
        <v>5.175713554167821</v>
      </c>
      <c r="I70">
        <f>$E$84</f>
        <v>1.5345477682926847</v>
      </c>
      <c r="J70">
        <f t="shared" si="9"/>
        <v>1.3450497390007656</v>
      </c>
      <c r="O70">
        <f t="shared" si="7"/>
        <v>1.0136338798554188</v>
      </c>
      <c r="Y70" s="2"/>
    </row>
    <row r="71" spans="2:25" s="10" customFormat="1" x14ac:dyDescent="0.25">
      <c r="B71" s="1">
        <v>70</v>
      </c>
      <c r="C71" s="10">
        <v>256.25476099999997</v>
      </c>
      <c r="D71" s="10">
        <v>259.70712300000002</v>
      </c>
      <c r="E71" s="5">
        <f t="shared" si="5"/>
        <v>3.4523620000000506</v>
      </c>
      <c r="F71">
        <f t="shared" si="8"/>
        <v>257.98094200000003</v>
      </c>
      <c r="G71">
        <f>$G$88</f>
        <v>-2.106618017582452</v>
      </c>
      <c r="H71">
        <f>$G$89</f>
        <v>5.175713554167821</v>
      </c>
      <c r="I71">
        <f>$E$84</f>
        <v>1.5345477682926847</v>
      </c>
      <c r="J71">
        <f t="shared" si="9"/>
        <v>1.3293289610697547</v>
      </c>
      <c r="O71">
        <f t="shared" si="7"/>
        <v>1.0134723818848386</v>
      </c>
      <c r="Y71" s="2"/>
    </row>
    <row r="72" spans="2:25" s="10" customFormat="1" x14ac:dyDescent="0.25">
      <c r="B72" s="1">
        <v>71</v>
      </c>
      <c r="C72" s="10">
        <v>256.19683800000001</v>
      </c>
      <c r="D72" s="10">
        <v>259.60730000000001</v>
      </c>
      <c r="E72" s="5">
        <f t="shared" si="5"/>
        <v>3.4104619999999954</v>
      </c>
      <c r="F72">
        <f t="shared" si="8"/>
        <v>257.90206899999998</v>
      </c>
      <c r="G72">
        <f>$G$88</f>
        <v>-2.106618017582452</v>
      </c>
      <c r="H72">
        <f>$G$89</f>
        <v>5.175713554167821</v>
      </c>
      <c r="I72">
        <f>$E$84</f>
        <v>1.5345477682926847</v>
      </c>
      <c r="J72">
        <f t="shared" si="9"/>
        <v>1.313700346638941</v>
      </c>
      <c r="O72">
        <f t="shared" si="7"/>
        <v>1.0133118817024587</v>
      </c>
      <c r="Y72" s="2"/>
    </row>
    <row r="73" spans="2:25" s="10" customFormat="1" x14ac:dyDescent="0.25">
      <c r="B73" s="1">
        <v>72</v>
      </c>
      <c r="C73" s="10">
        <v>255.849976</v>
      </c>
      <c r="D73" s="10">
        <v>259.332581</v>
      </c>
      <c r="E73" s="5">
        <f t="shared" ref="E73:E76" si="10">D73-C73</f>
        <v>3.4826050000000066</v>
      </c>
      <c r="F73">
        <f t="shared" ref="F73:F76" si="11">AVERAGE(C73,D73)</f>
        <v>257.59127849999999</v>
      </c>
      <c r="G73">
        <f>$G$88</f>
        <v>-2.106618017582452</v>
      </c>
      <c r="H73">
        <f>$G$89</f>
        <v>5.175713554167821</v>
      </c>
      <c r="I73">
        <f>$E$84</f>
        <v>1.5345477682926847</v>
      </c>
      <c r="J73">
        <f t="shared" ref="J73:J76" si="12">(E73/D73)*100</f>
        <v>1.3429107081612728</v>
      </c>
      <c r="O73">
        <f t="shared" ref="O73:O76" si="13">D73/C73</f>
        <v>1.0136119027816521</v>
      </c>
      <c r="Y73" s="2"/>
    </row>
    <row r="74" spans="2:25" s="10" customFormat="1" x14ac:dyDescent="0.25">
      <c r="B74" s="1">
        <v>73</v>
      </c>
      <c r="C74" s="10">
        <v>255.937622</v>
      </c>
      <c r="D74" s="10">
        <v>259.51547199999999</v>
      </c>
      <c r="E74" s="5">
        <f t="shared" si="10"/>
        <v>3.5778499999999838</v>
      </c>
      <c r="F74">
        <f t="shared" si="11"/>
        <v>257.72654699999998</v>
      </c>
      <c r="G74">
        <f>$G$88</f>
        <v>-2.106618017582452</v>
      </c>
      <c r="H74">
        <f>$G$89</f>
        <v>5.175713554167821</v>
      </c>
      <c r="I74">
        <f>$E$84</f>
        <v>1.5345477682926847</v>
      </c>
      <c r="J74">
        <f t="shared" si="12"/>
        <v>1.3786653922506724</v>
      </c>
      <c r="O74">
        <f t="shared" si="13"/>
        <v>1.0139793828357129</v>
      </c>
      <c r="Y74" s="2"/>
    </row>
    <row r="75" spans="2:25" s="10" customFormat="1" x14ac:dyDescent="0.25">
      <c r="B75" s="1">
        <v>74</v>
      </c>
      <c r="C75" s="10">
        <v>234.150238</v>
      </c>
      <c r="D75" s="10">
        <v>232.707123</v>
      </c>
      <c r="E75" s="5">
        <f t="shared" si="10"/>
        <v>-1.4431150000000059</v>
      </c>
      <c r="F75">
        <f t="shared" si="11"/>
        <v>233.42868049999998</v>
      </c>
      <c r="G75">
        <f>$G$88</f>
        <v>-2.106618017582452</v>
      </c>
      <c r="H75">
        <f>$G$89</f>
        <v>5.175713554167821</v>
      </c>
      <c r="I75">
        <f>$E$84</f>
        <v>1.5345477682926847</v>
      </c>
      <c r="J75">
        <f t="shared" si="12"/>
        <v>-0.62014216900442964</v>
      </c>
      <c r="O75">
        <f t="shared" si="13"/>
        <v>0.9938367989188206</v>
      </c>
      <c r="Y75" s="2"/>
    </row>
    <row r="76" spans="2:25" s="10" customFormat="1" x14ac:dyDescent="0.25">
      <c r="B76" s="1">
        <v>75</v>
      </c>
      <c r="C76" s="10">
        <v>234.65252699999999</v>
      </c>
      <c r="D76" s="10">
        <v>232.802673</v>
      </c>
      <c r="E76" s="5">
        <f t="shared" si="10"/>
        <v>-1.8498539999999934</v>
      </c>
      <c r="F76">
        <f t="shared" si="11"/>
        <v>233.7276</v>
      </c>
      <c r="G76">
        <f>$G$88</f>
        <v>-2.106618017582452</v>
      </c>
      <c r="H76">
        <f>$G$89</f>
        <v>5.175713554167821</v>
      </c>
      <c r="I76">
        <f>$E$84</f>
        <v>1.5345477682926847</v>
      </c>
      <c r="J76">
        <f t="shared" si="12"/>
        <v>-0.79460170115829964</v>
      </c>
      <c r="O76">
        <f t="shared" si="13"/>
        <v>0.99211662442484583</v>
      </c>
      <c r="Y76" s="2"/>
    </row>
    <row r="77" spans="2:25" s="10" customFormat="1" x14ac:dyDescent="0.25">
      <c r="B77" s="1">
        <v>76</v>
      </c>
      <c r="C77" s="10">
        <v>234.62582399999999</v>
      </c>
      <c r="D77" s="10">
        <v>232.27745100000001</v>
      </c>
      <c r="E77" s="5">
        <f t="shared" si="5"/>
        <v>-2.3483729999999809</v>
      </c>
      <c r="F77">
        <f t="shared" si="8"/>
        <v>233.4516375</v>
      </c>
      <c r="G77">
        <f>$G$88</f>
        <v>-2.106618017582452</v>
      </c>
      <c r="H77">
        <f>$G$89</f>
        <v>5.175713554167821</v>
      </c>
      <c r="I77">
        <f>$E$84</f>
        <v>1.5345477682926847</v>
      </c>
      <c r="J77">
        <f t="shared" ref="J77:J81" si="14">(E77/D77)*100</f>
        <v>-1.0110206521940783</v>
      </c>
      <c r="O77">
        <f t="shared" si="7"/>
        <v>0.98999098666990726</v>
      </c>
      <c r="Y77" s="2"/>
    </row>
    <row r="78" spans="2:25" s="10" customFormat="1" x14ac:dyDescent="0.25">
      <c r="B78" s="1">
        <v>77</v>
      </c>
      <c r="C78" s="10">
        <v>232.62088</v>
      </c>
      <c r="D78" s="10">
        <v>232.39128099999999</v>
      </c>
      <c r="E78" s="5">
        <f t="shared" si="5"/>
        <v>-0.22959900000000744</v>
      </c>
      <c r="F78">
        <f t="shared" si="8"/>
        <v>232.5060805</v>
      </c>
      <c r="G78">
        <f>$G$88</f>
        <v>-2.106618017582452</v>
      </c>
      <c r="H78">
        <f>$G$89</f>
        <v>5.175713554167821</v>
      </c>
      <c r="I78">
        <f>$E$84</f>
        <v>1.5345477682926847</v>
      </c>
      <c r="J78">
        <f t="shared" si="14"/>
        <v>-9.8798457072925824E-2</v>
      </c>
      <c r="O78">
        <f t="shared" si="7"/>
        <v>0.99901299057934956</v>
      </c>
      <c r="Y78" s="2"/>
    </row>
    <row r="79" spans="2:25" s="10" customFormat="1" x14ac:dyDescent="0.25">
      <c r="B79" s="1">
        <v>78</v>
      </c>
      <c r="C79" s="10">
        <v>233.070618</v>
      </c>
      <c r="D79" s="10">
        <v>232.78741500000001</v>
      </c>
      <c r="E79" s="5">
        <f t="shared" si="5"/>
        <v>-0.2832029999999861</v>
      </c>
      <c r="F79">
        <f t="shared" si="8"/>
        <v>232.92901649999999</v>
      </c>
      <c r="G79">
        <f>$G$88</f>
        <v>-2.106618017582452</v>
      </c>
      <c r="H79">
        <f>$G$89</f>
        <v>5.175713554167821</v>
      </c>
      <c r="I79">
        <f>$E$84</f>
        <v>1.5345477682926847</v>
      </c>
      <c r="J79">
        <f t="shared" si="14"/>
        <v>-0.12165734990441218</v>
      </c>
      <c r="O79">
        <f t="shared" si="7"/>
        <v>0.99878490475363146</v>
      </c>
      <c r="Y79" s="2"/>
    </row>
    <row r="80" spans="2:25" s="10" customFormat="1" x14ac:dyDescent="0.25">
      <c r="B80" s="1">
        <v>79</v>
      </c>
      <c r="C80" s="10">
        <v>233.158569</v>
      </c>
      <c r="D80" s="10">
        <v>232.22366299999999</v>
      </c>
      <c r="E80" s="5">
        <f t="shared" si="5"/>
        <v>-0.93490600000001223</v>
      </c>
      <c r="F80">
        <f t="shared" si="8"/>
        <v>232.69111599999999</v>
      </c>
      <c r="G80">
        <f>$G$88</f>
        <v>-2.106618017582452</v>
      </c>
      <c r="H80">
        <f>$G$89</f>
        <v>5.175713554167821</v>
      </c>
      <c r="I80">
        <f>$E$84</f>
        <v>1.5345477682926847</v>
      </c>
      <c r="J80">
        <f t="shared" si="14"/>
        <v>-0.40258860269550234</v>
      </c>
      <c r="O80">
        <f t="shared" si="7"/>
        <v>0.99599025674239738</v>
      </c>
      <c r="Y80" s="2"/>
    </row>
    <row r="81" spans="1:33" s="10" customFormat="1" x14ac:dyDescent="0.25">
      <c r="B81" s="1">
        <v>80</v>
      </c>
      <c r="C81" s="10">
        <v>235.16751099999999</v>
      </c>
      <c r="D81" s="10">
        <v>232.32704200000001</v>
      </c>
      <c r="E81" s="5">
        <f t="shared" si="5"/>
        <v>-2.8404689999999846</v>
      </c>
      <c r="F81">
        <f t="shared" si="4"/>
        <v>233.7472765</v>
      </c>
      <c r="G81">
        <f>$G$88</f>
        <v>-2.106618017582452</v>
      </c>
      <c r="H81">
        <f>$G$89</f>
        <v>5.175713554167821</v>
      </c>
      <c r="I81">
        <f>$E$84</f>
        <v>1.5345477682926847</v>
      </c>
      <c r="J81">
        <f t="shared" si="14"/>
        <v>-1.222616607841968</v>
      </c>
      <c r="O81">
        <f t="shared" si="7"/>
        <v>0.98792150757593389</v>
      </c>
      <c r="Y81" s="2"/>
    </row>
    <row r="82" spans="1:33" s="10" customFormat="1" x14ac:dyDescent="0.25">
      <c r="B82" s="1">
        <v>81</v>
      </c>
      <c r="C82" s="10">
        <v>235.35734600000001</v>
      </c>
      <c r="D82" s="10">
        <v>231.88661200000001</v>
      </c>
      <c r="E82" s="5">
        <f t="shared" si="5"/>
        <v>-3.4707339999999931</v>
      </c>
      <c r="F82">
        <f t="shared" si="4"/>
        <v>233.62197900000001</v>
      </c>
      <c r="G82">
        <f>$G$88</f>
        <v>-2.106618017582452</v>
      </c>
      <c r="H82">
        <f>$G$89</f>
        <v>5.175713554167821</v>
      </c>
      <c r="I82">
        <f>$E$84</f>
        <v>1.5345477682926847</v>
      </c>
      <c r="J82">
        <f t="shared" si="6"/>
        <v>-1.4967375520584141</v>
      </c>
      <c r="O82">
        <f t="shared" si="7"/>
        <v>0.98525334322898084</v>
      </c>
      <c r="Y82" s="2"/>
    </row>
    <row r="83" spans="1:33" x14ac:dyDescent="0.25">
      <c r="B83" s="1">
        <v>82</v>
      </c>
      <c r="C83">
        <v>234.60270700000001</v>
      </c>
      <c r="D83">
        <v>231.85992400000001</v>
      </c>
      <c r="E83" s="5">
        <f t="shared" si="5"/>
        <v>-2.7427830000000029</v>
      </c>
      <c r="F83">
        <f t="shared" si="4"/>
        <v>233.23131549999999</v>
      </c>
      <c r="G83">
        <f>$G$88</f>
        <v>-2.106618017582452</v>
      </c>
      <c r="H83">
        <f>$G$89</f>
        <v>5.175713554167821</v>
      </c>
      <c r="I83">
        <f>$E$84</f>
        <v>1.5345477682926847</v>
      </c>
      <c r="J83">
        <f t="shared" si="6"/>
        <v>-1.1829482873461146</v>
      </c>
      <c r="O83">
        <f t="shared" si="7"/>
        <v>0.98830881776654012</v>
      </c>
      <c r="Y83" s="5"/>
    </row>
    <row r="84" spans="1:33" s="9" customFormat="1" x14ac:dyDescent="0.25">
      <c r="B84" s="9">
        <f>COUNT(B2:B83)</f>
        <v>82</v>
      </c>
      <c r="E84" s="14">
        <f>AVERAGE(E2:E83)</f>
        <v>1.5345477682926847</v>
      </c>
      <c r="F84" s="9" t="s">
        <v>0</v>
      </c>
      <c r="J84"/>
    </row>
    <row r="85" spans="1:33" x14ac:dyDescent="0.25">
      <c r="A85" s="2"/>
      <c r="E85" s="2">
        <f>STDEV(E2:E83)</f>
        <v>1.8577376458546615</v>
      </c>
      <c r="F85" t="s">
        <v>1</v>
      </c>
      <c r="G85" s="10"/>
      <c r="H85" s="10"/>
    </row>
    <row r="87" spans="1:33" ht="15.75" thickBot="1" x14ac:dyDescent="0.3">
      <c r="F87" t="s">
        <v>4</v>
      </c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</row>
    <row r="88" spans="1:33" x14ac:dyDescent="0.25">
      <c r="F88" s="7" t="s">
        <v>2</v>
      </c>
      <c r="G88" s="3">
        <f>E84-(1.96*E85)</f>
        <v>-2.106618017582452</v>
      </c>
      <c r="H88" t="s">
        <v>17</v>
      </c>
      <c r="I88" s="1" t="s">
        <v>24</v>
      </c>
      <c r="J88" s="15">
        <f>E85/E84</f>
        <v>1.210609199817581</v>
      </c>
      <c r="K88">
        <f>J88*1+0</f>
        <v>1.210609199817581</v>
      </c>
      <c r="L88">
        <f>E84/800</f>
        <v>1.9181847103658558E-3</v>
      </c>
      <c r="M88" t="s">
        <v>25</v>
      </c>
      <c r="N88">
        <f>Q95</f>
        <v>0</v>
      </c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</row>
    <row r="89" spans="1:33" ht="15.75" thickBot="1" x14ac:dyDescent="0.3">
      <c r="F89" s="8" t="s">
        <v>3</v>
      </c>
      <c r="G89" s="4">
        <f>E84+(1.96*E85)</f>
        <v>5.175713554167821</v>
      </c>
      <c r="H89" t="s">
        <v>18</v>
      </c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</row>
    <row r="90" spans="1:33" x14ac:dyDescent="0.25"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</row>
    <row r="91" spans="1:33" x14ac:dyDescent="0.25">
      <c r="F91" t="s">
        <v>7</v>
      </c>
      <c r="P91">
        <f>(G88-G89)/2</f>
        <v>-3.6411657858751365</v>
      </c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</row>
    <row r="92" spans="1:33" x14ac:dyDescent="0.25">
      <c r="F92" s="11" t="s">
        <v>8</v>
      </c>
      <c r="G92">
        <f>((E85)^2)/B84</f>
        <v>4.2087672692995362E-2</v>
      </c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</row>
    <row r="93" spans="1:33" x14ac:dyDescent="0.25">
      <c r="F93" s="11" t="s">
        <v>9</v>
      </c>
      <c r="G93">
        <f>((E85)^2)/(2*(B84-1))</f>
        <v>2.1303636795219877E-2</v>
      </c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</row>
    <row r="94" spans="1:33" x14ac:dyDescent="0.25">
      <c r="F94" s="12" t="s">
        <v>10</v>
      </c>
      <c r="G94" s="10" t="s">
        <v>11</v>
      </c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</row>
    <row r="95" spans="1:33" x14ac:dyDescent="0.25">
      <c r="E95" s="11" t="s">
        <v>14</v>
      </c>
      <c r="F95" s="12" t="s">
        <v>12</v>
      </c>
      <c r="G95" s="10">
        <f>E85/(SQRT(B84))</f>
        <v>0.20515280327842308</v>
      </c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  <row r="96" spans="1:33" ht="15.75" thickBot="1" x14ac:dyDescent="0.3">
      <c r="F96" s="13" t="s">
        <v>21</v>
      </c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</row>
    <row r="97" spans="3:33" ht="15" customHeight="1" x14ac:dyDescent="0.25">
      <c r="F97" s="22" t="s">
        <v>15</v>
      </c>
      <c r="G97" s="3">
        <f>E84+(1.984*G95)</f>
        <v>1.941570929997076</v>
      </c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</row>
    <row r="98" spans="3:33" ht="15.75" thickBot="1" x14ac:dyDescent="0.3">
      <c r="F98" s="23"/>
      <c r="G98" s="4">
        <f>E84-(1.984*G95)</f>
        <v>1.1275246065882933</v>
      </c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</row>
    <row r="99" spans="3:33" x14ac:dyDescent="0.25">
      <c r="F99" s="24" t="s">
        <v>13</v>
      </c>
      <c r="G99" s="26">
        <f>1.71*G95</f>
        <v>0.35081129360610347</v>
      </c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</row>
    <row r="100" spans="3:33" ht="15.75" thickBot="1" x14ac:dyDescent="0.3">
      <c r="F100" s="25"/>
      <c r="G100" s="27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</row>
    <row r="101" spans="3:33" x14ac:dyDescent="0.25">
      <c r="E101" t="s">
        <v>17</v>
      </c>
      <c r="F101" s="28" t="s">
        <v>16</v>
      </c>
      <c r="G101" s="3">
        <f>G88-(1.984*G99)</f>
        <v>-2.8026276240969614</v>
      </c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</row>
    <row r="102" spans="3:33" ht="15.75" thickBot="1" x14ac:dyDescent="0.3">
      <c r="F102" s="29"/>
      <c r="G102" s="4">
        <f>G88+(1.984*G99)</f>
        <v>-1.4106084110679427</v>
      </c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</row>
    <row r="103" spans="3:33" x14ac:dyDescent="0.25">
      <c r="E103" t="s">
        <v>18</v>
      </c>
      <c r="F103" s="28" t="s">
        <v>19</v>
      </c>
      <c r="G103" s="3">
        <f>G89-(1.984*G99)</f>
        <v>4.479703947653312</v>
      </c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</row>
    <row r="104" spans="3:33" ht="15.75" thickBot="1" x14ac:dyDescent="0.3">
      <c r="F104" s="29"/>
      <c r="G104" s="4">
        <f>G89+(1.984*G99)</f>
        <v>5.8717231606823299</v>
      </c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</row>
    <row r="105" spans="3:33" x14ac:dyDescent="0.25"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</row>
    <row r="106" spans="3:33" x14ac:dyDescent="0.25">
      <c r="C106" s="2"/>
      <c r="D106" s="2"/>
      <c r="E106" s="2"/>
      <c r="F106" s="21"/>
      <c r="G106" s="2"/>
      <c r="H106" s="2"/>
      <c r="I106" s="2"/>
      <c r="J106" s="2"/>
      <c r="K106" s="2"/>
      <c r="L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</row>
    <row r="107" spans="3:33" x14ac:dyDescent="0.25">
      <c r="C107" s="2"/>
      <c r="D107" s="2"/>
      <c r="E107" s="2"/>
      <c r="F107" s="21"/>
      <c r="G107" s="2"/>
      <c r="H107" s="2"/>
      <c r="I107" s="2"/>
      <c r="J107" s="2"/>
      <c r="K107" s="2"/>
      <c r="L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</row>
    <row r="108" spans="3:33" x14ac:dyDescent="0.25">
      <c r="C108" s="2"/>
      <c r="D108" s="2"/>
      <c r="E108" s="2"/>
      <c r="F108" s="2"/>
      <c r="G108" s="2"/>
      <c r="H108" s="2"/>
      <c r="I108" s="2"/>
      <c r="J108" s="2"/>
      <c r="K108" s="2"/>
      <c r="L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</row>
    <row r="109" spans="3:33" x14ac:dyDescent="0.25">
      <c r="C109" s="2"/>
      <c r="D109" s="2"/>
      <c r="E109" s="2"/>
      <c r="F109" s="2"/>
      <c r="G109" s="2"/>
      <c r="H109" s="2"/>
      <c r="I109" s="2"/>
      <c r="J109" s="2"/>
      <c r="K109" s="2"/>
      <c r="L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</row>
    <row r="110" spans="3:33" x14ac:dyDescent="0.25">
      <c r="C110" s="2"/>
      <c r="D110" s="2"/>
      <c r="E110" s="2"/>
      <c r="F110" s="17"/>
      <c r="G110" s="17"/>
      <c r="H110" s="17"/>
      <c r="I110" s="17"/>
      <c r="J110" s="17"/>
      <c r="K110" s="2"/>
      <c r="L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</row>
    <row r="111" spans="3:33" x14ac:dyDescent="0.25">
      <c r="C111" s="2"/>
      <c r="D111" s="2"/>
      <c r="E111" s="2"/>
      <c r="F111" s="17"/>
      <c r="G111" s="17"/>
      <c r="H111" s="17"/>
      <c r="I111" s="17"/>
      <c r="J111" s="17"/>
      <c r="K111" s="2"/>
      <c r="L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</row>
    <row r="112" spans="3:33" x14ac:dyDescent="0.25">
      <c r="C112" s="2"/>
      <c r="D112" s="2"/>
      <c r="E112" s="2"/>
      <c r="F112" s="2"/>
      <c r="G112" s="2"/>
      <c r="H112" s="2"/>
      <c r="I112" s="2"/>
      <c r="J112" s="2"/>
      <c r="K112" s="2"/>
      <c r="L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</row>
    <row r="113" spans="3:33" x14ac:dyDescent="0.25">
      <c r="C113" s="2"/>
      <c r="D113" s="2"/>
      <c r="E113" s="2"/>
      <c r="F113" s="2"/>
      <c r="G113" s="2"/>
      <c r="H113" s="2"/>
      <c r="I113" s="2"/>
      <c r="J113" s="2"/>
      <c r="K113" s="2"/>
      <c r="L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</row>
    <row r="114" spans="3:33" x14ac:dyDescent="0.25">
      <c r="C114" s="2"/>
      <c r="D114" s="2"/>
      <c r="E114" s="2"/>
      <c r="F114" s="17"/>
      <c r="G114" s="17"/>
      <c r="H114" s="17"/>
      <c r="I114" s="17"/>
      <c r="J114" s="17"/>
      <c r="K114" s="2"/>
      <c r="L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</row>
    <row r="115" spans="3:33" x14ac:dyDescent="0.25">
      <c r="C115" s="2"/>
      <c r="D115" s="2"/>
      <c r="E115" s="2"/>
      <c r="F115" s="2"/>
      <c r="G115" s="2"/>
      <c r="H115" s="2"/>
      <c r="I115" s="2"/>
      <c r="J115" s="2"/>
      <c r="K115" s="2"/>
      <c r="L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</row>
    <row r="116" spans="3:33" x14ac:dyDescent="0.25">
      <c r="C116" s="2"/>
      <c r="D116" s="2"/>
      <c r="E116" s="2"/>
      <c r="F116" s="2"/>
      <c r="G116" s="2"/>
      <c r="H116" s="2"/>
      <c r="I116" s="2"/>
      <c r="J116" s="2"/>
      <c r="K116" s="2"/>
      <c r="L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</row>
    <row r="117" spans="3:33" x14ac:dyDescent="0.25">
      <c r="C117" s="2"/>
      <c r="D117" s="2"/>
      <c r="E117" s="2"/>
      <c r="F117" s="17"/>
      <c r="G117" s="2"/>
      <c r="H117" s="2"/>
      <c r="I117" s="2"/>
      <c r="J117" s="2"/>
      <c r="K117" s="2"/>
      <c r="L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</row>
    <row r="118" spans="3:33" x14ac:dyDescent="0.25">
      <c r="C118" s="2"/>
      <c r="D118" s="2"/>
      <c r="E118" s="2"/>
      <c r="F118" s="2"/>
      <c r="G118" s="2"/>
      <c r="H118" s="2"/>
      <c r="I118" s="2"/>
      <c r="J118" s="2"/>
      <c r="K118" s="2"/>
      <c r="L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</row>
    <row r="119" spans="3:33" x14ac:dyDescent="0.25">
      <c r="C119" s="2"/>
      <c r="D119" s="2"/>
      <c r="E119" s="2"/>
      <c r="F119" s="2"/>
      <c r="G119" s="2"/>
      <c r="H119" s="2"/>
      <c r="I119" s="2"/>
      <c r="J119" s="2"/>
      <c r="K119" s="2"/>
      <c r="L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</row>
    <row r="120" spans="3:33" x14ac:dyDescent="0.25">
      <c r="C120" s="2"/>
      <c r="D120" s="2"/>
      <c r="E120" s="2"/>
      <c r="F120" s="2"/>
      <c r="G120" s="2"/>
      <c r="H120" s="2"/>
      <c r="I120" s="2"/>
      <c r="J120" s="2"/>
      <c r="K120" s="2"/>
      <c r="L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</row>
    <row r="121" spans="3:33" x14ac:dyDescent="0.25">
      <c r="C121" s="2"/>
      <c r="D121" s="2"/>
      <c r="E121" s="2"/>
      <c r="F121" s="2"/>
      <c r="G121" s="2"/>
      <c r="H121" s="2"/>
      <c r="I121" s="2"/>
      <c r="J121" s="2"/>
      <c r="K121" s="2"/>
      <c r="L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</row>
    <row r="122" spans="3:33" x14ac:dyDescent="0.25">
      <c r="C122" s="2"/>
      <c r="D122" s="2"/>
      <c r="E122" s="2"/>
      <c r="F122" s="2"/>
      <c r="G122" s="2"/>
      <c r="H122" s="2"/>
      <c r="I122" s="2"/>
      <c r="J122" s="2"/>
      <c r="K122" s="2"/>
      <c r="L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</row>
    <row r="123" spans="3:33" x14ac:dyDescent="0.25">
      <c r="C123" s="2"/>
      <c r="D123" s="2"/>
      <c r="E123" s="2"/>
      <c r="F123" s="2"/>
      <c r="G123" s="2"/>
      <c r="H123" s="2"/>
      <c r="I123" s="2"/>
      <c r="J123" s="2"/>
      <c r="K123" s="2"/>
      <c r="L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</row>
    <row r="124" spans="3:33" x14ac:dyDescent="0.25"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</row>
    <row r="125" spans="3:33" x14ac:dyDescent="0.25"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</row>
    <row r="126" spans="3:33" x14ac:dyDescent="0.25"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</row>
    <row r="127" spans="3:33" x14ac:dyDescent="0.25"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</row>
    <row r="128" spans="3:33" x14ac:dyDescent="0.25">
      <c r="AD128" s="10"/>
      <c r="AE128" s="10"/>
    </row>
  </sheetData>
  <mergeCells count="6">
    <mergeCell ref="F106:F107"/>
    <mergeCell ref="F97:F98"/>
    <mergeCell ref="F99:F100"/>
    <mergeCell ref="G99:G100"/>
    <mergeCell ref="F101:F102"/>
    <mergeCell ref="F103:F104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workbookViewId="0">
      <selection activeCell="S15" sqref="S15"/>
    </sheetView>
  </sheetViews>
  <sheetFormatPr defaultColWidth="8.85546875" defaultRowHeight="15" x14ac:dyDescent="0.25"/>
  <sheetData>
    <row r="1" spans="1:2" x14ac:dyDescent="0.25">
      <c r="A1">
        <v>-107</v>
      </c>
      <c r="B1">
        <v>1</v>
      </c>
    </row>
    <row r="2" spans="1:2" x14ac:dyDescent="0.25">
      <c r="A2">
        <v>-90</v>
      </c>
      <c r="B2">
        <v>1</v>
      </c>
    </row>
    <row r="3" spans="1:2" x14ac:dyDescent="0.25">
      <c r="A3">
        <v>-64</v>
      </c>
      <c r="B3">
        <v>1</v>
      </c>
    </row>
    <row r="4" spans="1:2" x14ac:dyDescent="0.25">
      <c r="A4">
        <v>-58</v>
      </c>
      <c r="B4">
        <v>1</v>
      </c>
    </row>
    <row r="5" spans="1:2" x14ac:dyDescent="0.25">
      <c r="A5">
        <v>-52</v>
      </c>
      <c r="B5">
        <v>1</v>
      </c>
    </row>
    <row r="6" spans="1:2" x14ac:dyDescent="0.25">
      <c r="A6">
        <v>-50</v>
      </c>
      <c r="B6">
        <v>1</v>
      </c>
    </row>
    <row r="7" spans="1:2" x14ac:dyDescent="0.25">
      <c r="A7">
        <v>-44</v>
      </c>
      <c r="B7">
        <v>1</v>
      </c>
    </row>
    <row r="8" spans="1:2" x14ac:dyDescent="0.25">
      <c r="A8">
        <v>-36</v>
      </c>
      <c r="B8">
        <v>1</v>
      </c>
    </row>
    <row r="9" spans="1:2" x14ac:dyDescent="0.25">
      <c r="A9">
        <v>-35</v>
      </c>
      <c r="B9">
        <v>1</v>
      </c>
    </row>
    <row r="10" spans="1:2" x14ac:dyDescent="0.25">
      <c r="A10">
        <v>-31</v>
      </c>
      <c r="B10">
        <v>1</v>
      </c>
    </row>
    <row r="11" spans="1:2" x14ac:dyDescent="0.25">
      <c r="A11">
        <v>-28</v>
      </c>
      <c r="B11">
        <v>2</v>
      </c>
    </row>
    <row r="12" spans="1:2" x14ac:dyDescent="0.25">
      <c r="A12">
        <v>-27</v>
      </c>
      <c r="B12">
        <v>2</v>
      </c>
    </row>
    <row r="13" spans="1:2" x14ac:dyDescent="0.25">
      <c r="A13">
        <v>-26</v>
      </c>
      <c r="B13">
        <v>2</v>
      </c>
    </row>
    <row r="14" spans="1:2" x14ac:dyDescent="0.25">
      <c r="A14">
        <v>-24</v>
      </c>
      <c r="B14">
        <v>2</v>
      </c>
    </row>
    <row r="15" spans="1:2" x14ac:dyDescent="0.25">
      <c r="A15">
        <v>-23</v>
      </c>
      <c r="B15">
        <v>1</v>
      </c>
    </row>
    <row r="16" spans="1:2" x14ac:dyDescent="0.25">
      <c r="A16">
        <v>-22</v>
      </c>
      <c r="B16">
        <v>1</v>
      </c>
    </row>
    <row r="17" spans="1:2" x14ac:dyDescent="0.25">
      <c r="A17">
        <v>-21</v>
      </c>
      <c r="B17">
        <v>2</v>
      </c>
    </row>
    <row r="18" spans="1:2" x14ac:dyDescent="0.25">
      <c r="A18">
        <v>-20</v>
      </c>
      <c r="B18">
        <v>3</v>
      </c>
    </row>
    <row r="19" spans="1:2" x14ac:dyDescent="0.25">
      <c r="A19">
        <v>-19</v>
      </c>
      <c r="B19">
        <v>6</v>
      </c>
    </row>
    <row r="20" spans="1:2" x14ac:dyDescent="0.25">
      <c r="A20">
        <v>-18</v>
      </c>
      <c r="B20">
        <v>2</v>
      </c>
    </row>
    <row r="21" spans="1:2" x14ac:dyDescent="0.25">
      <c r="A21">
        <v>-17</v>
      </c>
      <c r="B21">
        <v>3</v>
      </c>
    </row>
    <row r="22" spans="1:2" x14ac:dyDescent="0.25">
      <c r="A22">
        <v>-16</v>
      </c>
      <c r="B22">
        <v>5</v>
      </c>
    </row>
    <row r="23" spans="1:2" x14ac:dyDescent="0.25">
      <c r="A23">
        <v>-15</v>
      </c>
      <c r="B23">
        <v>2</v>
      </c>
    </row>
    <row r="24" spans="1:2" x14ac:dyDescent="0.25">
      <c r="A24">
        <v>-14</v>
      </c>
      <c r="B24">
        <v>1</v>
      </c>
    </row>
    <row r="25" spans="1:2" x14ac:dyDescent="0.25">
      <c r="A25">
        <v>-13</v>
      </c>
      <c r="B25">
        <v>2</v>
      </c>
    </row>
    <row r="26" spans="1:2" x14ac:dyDescent="0.25">
      <c r="A26">
        <v>-12</v>
      </c>
      <c r="B26">
        <v>1</v>
      </c>
    </row>
    <row r="27" spans="1:2" x14ac:dyDescent="0.25">
      <c r="A27">
        <v>-11</v>
      </c>
      <c r="B27">
        <v>4</v>
      </c>
    </row>
    <row r="28" spans="1:2" x14ac:dyDescent="0.25">
      <c r="A28">
        <v>-10</v>
      </c>
      <c r="B28">
        <v>1</v>
      </c>
    </row>
    <row r="29" spans="1:2" x14ac:dyDescent="0.25">
      <c r="A29">
        <v>-9</v>
      </c>
      <c r="B29">
        <v>3</v>
      </c>
    </row>
    <row r="30" spans="1:2" x14ac:dyDescent="0.25">
      <c r="A30">
        <v>-8</v>
      </c>
      <c r="B30">
        <v>3</v>
      </c>
    </row>
    <row r="31" spans="1:2" x14ac:dyDescent="0.25">
      <c r="A31">
        <v>-7</v>
      </c>
      <c r="B31">
        <v>4</v>
      </c>
    </row>
    <row r="32" spans="1:2" x14ac:dyDescent="0.25">
      <c r="A32">
        <v>-6</v>
      </c>
      <c r="B32">
        <v>3</v>
      </c>
    </row>
    <row r="33" spans="1:2" x14ac:dyDescent="0.25">
      <c r="A33">
        <v>-5</v>
      </c>
      <c r="B33">
        <v>3</v>
      </c>
    </row>
    <row r="34" spans="1:2" x14ac:dyDescent="0.25">
      <c r="A34">
        <v>-4</v>
      </c>
      <c r="B34">
        <v>2</v>
      </c>
    </row>
    <row r="35" spans="1:2" x14ac:dyDescent="0.25">
      <c r="A35">
        <v>-2</v>
      </c>
      <c r="B35">
        <v>2</v>
      </c>
    </row>
    <row r="36" spans="1:2" x14ac:dyDescent="0.25">
      <c r="A36">
        <v>-1</v>
      </c>
      <c r="B36">
        <v>2</v>
      </c>
    </row>
    <row r="37" spans="1:2" x14ac:dyDescent="0.25">
      <c r="A37">
        <v>1</v>
      </c>
      <c r="B37">
        <v>4</v>
      </c>
    </row>
    <row r="38" spans="1:2" x14ac:dyDescent="0.25">
      <c r="A38">
        <v>3</v>
      </c>
      <c r="B38">
        <v>1</v>
      </c>
    </row>
    <row r="39" spans="1:2" x14ac:dyDescent="0.25">
      <c r="A39">
        <v>7</v>
      </c>
      <c r="B39">
        <v>1</v>
      </c>
    </row>
    <row r="40" spans="1:2" x14ac:dyDescent="0.25">
      <c r="A40">
        <v>8</v>
      </c>
      <c r="B40">
        <v>1</v>
      </c>
    </row>
    <row r="41" spans="1:2" x14ac:dyDescent="0.25">
      <c r="A41">
        <v>9</v>
      </c>
      <c r="B41">
        <v>1</v>
      </c>
    </row>
    <row r="42" spans="1:2" x14ac:dyDescent="0.25">
      <c r="A42">
        <v>14</v>
      </c>
      <c r="B42">
        <v>1</v>
      </c>
    </row>
    <row r="43" spans="1:2" x14ac:dyDescent="0.25">
      <c r="A43">
        <v>18</v>
      </c>
      <c r="B43">
        <v>1</v>
      </c>
    </row>
    <row r="44" spans="1:2" x14ac:dyDescent="0.25">
      <c r="A44">
        <v>19</v>
      </c>
      <c r="B44">
        <v>1</v>
      </c>
    </row>
  </sheetData>
  <sortState ref="A1:A85">
    <sortCondition ref="A1:A85"/>
  </sortState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 10 models</vt:lpstr>
      <vt:lpstr> 10 contours</vt:lpstr>
      <vt:lpstr>Sheet2</vt:lpstr>
    </vt:vector>
  </TitlesOfParts>
  <Company>University of Bath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Seminati</dc:creator>
  <cp:lastModifiedBy>Elena Seminati</cp:lastModifiedBy>
  <dcterms:created xsi:type="dcterms:W3CDTF">2016-10-14T14:14:08Z</dcterms:created>
  <dcterms:modified xsi:type="dcterms:W3CDTF">2016-11-15T13:30:49Z</dcterms:modified>
</cp:coreProperties>
</file>